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5\документы к проекту бюджета\"/>
    </mc:Choice>
  </mc:AlternateContent>
  <bookViews>
    <workbookView xWindow="0" yWindow="0" windowWidth="20490" windowHeight="7365" activeTab="1"/>
  </bookViews>
  <sheets>
    <sheet name="доходы" sheetId="1" r:id="rId1"/>
    <sheet name="расходы" sheetId="2" r:id="rId2"/>
  </sheets>
  <definedNames>
    <definedName name="bbi1iepey541b3erm5gspvzrtk" localSheetId="1">#REF!</definedName>
    <definedName name="bbi1iepey541b3erm5gspvzrtk">#REF!</definedName>
    <definedName name="eaho2ejrtdbq5dbiou1fruoidk" localSheetId="1">#REF!</definedName>
    <definedName name="eaho2ejrtdbq5dbiou1fruoidk">#REF!</definedName>
    <definedName name="frupzostrx2engzlq5coj1izgc" localSheetId="1">#REF!</definedName>
    <definedName name="frupzostrx2engzlq5coj1izgc">#REF!</definedName>
    <definedName name="hxw0shfsad1bl0w3rcqndiwdqc" localSheetId="1">#REF!</definedName>
    <definedName name="hxw0shfsad1bl0w3rcqndiwdqc">#REF!</definedName>
    <definedName name="idhebtridp4g55tiidmllpbcck" localSheetId="1">#REF!</definedName>
    <definedName name="idhebtridp4g55tiidmllpbcck">#REF!</definedName>
    <definedName name="ilgrxtqehl5ojfb14epb1v0vpk" localSheetId="1">#REF!</definedName>
    <definedName name="ilgrxtqehl5ojfb14epb1v0vpk">#REF!</definedName>
    <definedName name="iukfigxpatbnff5s3qskal4gtw" localSheetId="1">#REF!</definedName>
    <definedName name="iukfigxpatbnff5s3qskal4gtw">#REF!</definedName>
    <definedName name="jbdrlm0jnl44bjyvb5parwosvs" localSheetId="1">#REF!</definedName>
    <definedName name="jbdrlm0jnl44bjyvb5parwosvs">#REF!</definedName>
    <definedName name="jmacmxvbgdblzh0tvh4m0gadvc" localSheetId="1">#REF!</definedName>
    <definedName name="jmacmxvbgdblzh0tvh4m0gadvc">#REF!</definedName>
    <definedName name="lens0r1dzt0ivfvdjvc15ibd1c" localSheetId="1">#REF!</definedName>
    <definedName name="lens0r1dzt0ivfvdjvc15ibd1c">#REF!</definedName>
    <definedName name="lzvlrjqro14zjenw2ueuj40zww" localSheetId="1">#REF!</definedName>
    <definedName name="lzvlrjqro14zjenw2ueuj40zww">#REF!</definedName>
    <definedName name="miceqmminp2t5fkvq3dcp5azms" localSheetId="1">#REF!</definedName>
    <definedName name="miceqmminp2t5fkvq3dcp5azms">#REF!</definedName>
    <definedName name="muebv3fbrh0nbhfkcvkdiuichg" localSheetId="1">#REF!</definedName>
    <definedName name="muebv3fbrh0nbhfkcvkdiuichg">#REF!</definedName>
    <definedName name="oishsvraxpbc3jz3kk3m5zcwm0" localSheetId="1">#REF!</definedName>
    <definedName name="oishsvraxpbc3jz3kk3m5zcwm0">#REF!</definedName>
    <definedName name="pf4ktio2ct2wb5lic4d0ij22zg" localSheetId="1">#REF!</definedName>
    <definedName name="pf4ktio2ct2wb5lic4d0ij22zg">#REF!</definedName>
    <definedName name="qhgcjeqs4xbh5af0b0knrgslds" localSheetId="1">#REF!</definedName>
    <definedName name="qhgcjeqs4xbh5af0b0knrgslds">#REF!</definedName>
    <definedName name="qm1r2zbyvxaabczgs5nd53xmq4" localSheetId="1">#REF!</definedName>
    <definedName name="qm1r2zbyvxaabczgs5nd53xmq4">#REF!</definedName>
    <definedName name="qunp1nijp1aaxbgswizf0lz200" localSheetId="1">#REF!</definedName>
    <definedName name="qunp1nijp1aaxbgswizf0lz200">#REF!</definedName>
    <definedName name="rcn525ywmx4pde1kn3aevp0dfk" localSheetId="1">#REF!</definedName>
    <definedName name="rcn525ywmx4pde1kn3aevp0dfk">#REF!</definedName>
    <definedName name="swpjxblu3dbu33cqzchc5hkk0w" localSheetId="1">#REF!</definedName>
    <definedName name="swpjxblu3dbu33cqzchc5hkk0w">#REF!</definedName>
    <definedName name="syjdhdk35p4nh3cjfxnviauzls" localSheetId="1">#REF!</definedName>
    <definedName name="syjdhdk35p4nh3cjfxnviauzls">#REF!</definedName>
    <definedName name="t1iocfpqd13el1y2ekxnfpwstw" localSheetId="1">#REF!</definedName>
    <definedName name="t1iocfpqd13el1y2ekxnfpwstw">#REF!</definedName>
    <definedName name="tqwxsrwtrd3p34nrtmvfunozag" localSheetId="1">#REF!</definedName>
    <definedName name="tqwxsrwtrd3p34nrtmvfunozag">#REF!</definedName>
    <definedName name="u1m5vran2x1y11qx5xfu2j4tz4" localSheetId="1">#REF!</definedName>
    <definedName name="u1m5vran2x1y11qx5xfu2j4tz4">#REF!</definedName>
    <definedName name="ua41amkhph5c1h53xxk2wbxxpk" localSheetId="1">#REF!</definedName>
    <definedName name="ua41amkhph5c1h53xxk2wbxxpk">#REF!</definedName>
    <definedName name="vm2ikyzfyl3c3f2vbofwexhk2c" localSheetId="1">#REF!</definedName>
    <definedName name="vm2ikyzfyl3c3f2vbofwexhk2c">#REF!</definedName>
    <definedName name="whvhn4kg25bcn2skpkb3bqydz4" localSheetId="1">#REF!</definedName>
    <definedName name="whvhn4kg25bcn2skpkb3bqydz4">#REF!</definedName>
    <definedName name="wqazcjs4o12a5adpyzuqhb5cko" localSheetId="1">#REF!</definedName>
    <definedName name="wqazcjs4o12a5adpyzuqhb5cko">#REF!</definedName>
    <definedName name="x50bwhcspt2rtgjg0vg0hfk2ns" localSheetId="1">#REF!</definedName>
    <definedName name="x50bwhcspt2rtgjg0vg0hfk2ns">#REF!</definedName>
    <definedName name="xfiudkw3z5aq3govpiyzsxyki0" localSheetId="1">#REF!</definedName>
    <definedName name="xfiudkw3z5aq3govpiyzsxyki0">#REF!</definedName>
    <definedName name="ваавыпв" localSheetId="1">#REF!</definedName>
    <definedName name="ваавыпв">#REF!</definedName>
    <definedName name="_xlnm.Print_Area" localSheetId="0">доходы!$A$1:$C$55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2" l="1"/>
  <c r="F26" i="1" l="1"/>
  <c r="F25" i="1"/>
  <c r="F24" i="1"/>
  <c r="F22" i="1"/>
  <c r="F21" i="1"/>
  <c r="F20" i="1"/>
  <c r="F19" i="1"/>
  <c r="F18" i="1"/>
  <c r="F17" i="1"/>
  <c r="G11" i="1"/>
  <c r="C23" i="1"/>
  <c r="K10" i="2" l="1"/>
  <c r="K11" i="2"/>
  <c r="K12" i="2"/>
  <c r="K13" i="2"/>
  <c r="K15" i="2"/>
  <c r="K17" i="2"/>
  <c r="K18" i="2"/>
  <c r="K20" i="2"/>
  <c r="K21" i="2"/>
  <c r="K23" i="2"/>
  <c r="K24" i="2"/>
  <c r="K25" i="2"/>
  <c r="H18" i="2"/>
  <c r="G16" i="2"/>
  <c r="K16" i="2"/>
  <c r="F16" i="2"/>
  <c r="G22" i="2"/>
  <c r="J22" i="2"/>
  <c r="F22" i="2"/>
  <c r="K22" i="2" s="1"/>
  <c r="G9" i="2"/>
  <c r="J9" i="2"/>
  <c r="F9" i="2"/>
  <c r="K9" i="2" l="1"/>
  <c r="F14" i="1"/>
  <c r="D23" i="1" l="1"/>
  <c r="H47" i="1"/>
  <c r="F47" i="1"/>
  <c r="F46" i="1" s="1"/>
  <c r="E47" i="1"/>
  <c r="G46" i="1"/>
  <c r="D46" i="1"/>
  <c r="E46" i="1" s="1"/>
  <c r="C46" i="1"/>
  <c r="H46" i="1" s="1"/>
  <c r="I25" i="2" l="1"/>
  <c r="I23" i="2"/>
  <c r="I22" i="2" s="1"/>
  <c r="I20" i="2"/>
  <c r="I19" i="2" s="1"/>
  <c r="I17" i="2"/>
  <c r="I16" i="2" s="1"/>
  <c r="I15" i="2"/>
  <c r="I11" i="2"/>
  <c r="I12" i="2"/>
  <c r="I13" i="2"/>
  <c r="I10" i="2"/>
  <c r="H10" i="2"/>
  <c r="H11" i="2"/>
  <c r="H12" i="2"/>
  <c r="H13" i="2"/>
  <c r="H15" i="2"/>
  <c r="H17" i="2"/>
  <c r="H16" i="2" s="1"/>
  <c r="H20" i="2"/>
  <c r="H21" i="2"/>
  <c r="H23" i="2"/>
  <c r="H22" i="2" s="1"/>
  <c r="H25" i="2"/>
  <c r="J24" i="2"/>
  <c r="I24" i="2"/>
  <c r="G24" i="2"/>
  <c r="J19" i="2"/>
  <c r="G19" i="2"/>
  <c r="J14" i="2"/>
  <c r="I14" i="2"/>
  <c r="G14" i="2"/>
  <c r="F24" i="2"/>
  <c r="F19" i="2"/>
  <c r="F14" i="2"/>
  <c r="K19" i="2" l="1"/>
  <c r="K14" i="2"/>
  <c r="G8" i="2"/>
  <c r="F8" i="2"/>
  <c r="H24" i="2"/>
  <c r="H9" i="2"/>
  <c r="I9" i="2"/>
  <c r="I8" i="2" s="1"/>
  <c r="H19" i="2"/>
  <c r="H14" i="2"/>
  <c r="J8" i="2"/>
  <c r="K8" i="2" s="1"/>
  <c r="H8" i="1"/>
  <c r="H10" i="1"/>
  <c r="H12" i="1"/>
  <c r="H13" i="1"/>
  <c r="H14" i="1"/>
  <c r="H15" i="1"/>
  <c r="H17" i="1"/>
  <c r="H18" i="1"/>
  <c r="H19" i="1"/>
  <c r="H20" i="1"/>
  <c r="H22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1" i="1"/>
  <c r="H43" i="1"/>
  <c r="H44" i="1"/>
  <c r="H45" i="1"/>
  <c r="H49" i="1"/>
  <c r="H51" i="1"/>
  <c r="H52" i="1"/>
  <c r="H53" i="1"/>
  <c r="H54" i="1"/>
  <c r="F52" i="1"/>
  <c r="F50" i="1" s="1"/>
  <c r="F49" i="1"/>
  <c r="F48" i="1" s="1"/>
  <c r="F43" i="1"/>
  <c r="F16" i="1"/>
  <c r="F10" i="1"/>
  <c r="F9" i="1" s="1"/>
  <c r="F8" i="1"/>
  <c r="F7" i="1" s="1"/>
  <c r="E8" i="1"/>
  <c r="E10" i="1"/>
  <c r="E12" i="1"/>
  <c r="E13" i="1"/>
  <c r="E14" i="1"/>
  <c r="E15" i="1"/>
  <c r="E17" i="1"/>
  <c r="E18" i="1"/>
  <c r="E19" i="1"/>
  <c r="E20" i="1"/>
  <c r="E22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1" i="1"/>
  <c r="E43" i="1"/>
  <c r="E44" i="1"/>
  <c r="E45" i="1"/>
  <c r="E49" i="1"/>
  <c r="E51" i="1"/>
  <c r="E52" i="1"/>
  <c r="E53" i="1"/>
  <c r="E54" i="1"/>
  <c r="F23" i="1"/>
  <c r="G23" i="1"/>
  <c r="E23" i="1"/>
  <c r="G53" i="1"/>
  <c r="F53" i="1"/>
  <c r="D53" i="1"/>
  <c r="G50" i="1"/>
  <c r="D50" i="1"/>
  <c r="G48" i="1"/>
  <c r="D48" i="1"/>
  <c r="G42" i="1"/>
  <c r="D42" i="1"/>
  <c r="G38" i="1"/>
  <c r="F38" i="1"/>
  <c r="D38" i="1"/>
  <c r="G36" i="1"/>
  <c r="F36" i="1"/>
  <c r="D36" i="1"/>
  <c r="G34" i="1"/>
  <c r="F34" i="1"/>
  <c r="D34" i="1"/>
  <c r="G31" i="1"/>
  <c r="F31" i="1"/>
  <c r="D31" i="1"/>
  <c r="G27" i="1"/>
  <c r="F27" i="1"/>
  <c r="D27" i="1"/>
  <c r="H21" i="1"/>
  <c r="D21" i="1"/>
  <c r="E21" i="1" s="1"/>
  <c r="G16" i="1"/>
  <c r="D16" i="1"/>
  <c r="F11" i="1"/>
  <c r="D11" i="1"/>
  <c r="G9" i="1"/>
  <c r="D9" i="1"/>
  <c r="G7" i="1"/>
  <c r="D7" i="1"/>
  <c r="C53" i="1"/>
  <c r="C50" i="1"/>
  <c r="C48" i="1"/>
  <c r="C42" i="1"/>
  <c r="C38" i="1"/>
  <c r="C36" i="1"/>
  <c r="C34" i="1"/>
  <c r="C31" i="1"/>
  <c r="C27" i="1"/>
  <c r="C21" i="1"/>
  <c r="C16" i="1"/>
  <c r="C11" i="1"/>
  <c r="H11" i="1" s="1"/>
  <c r="C9" i="1"/>
  <c r="E9" i="1" s="1"/>
  <c r="C7" i="1"/>
  <c r="H8" i="2" l="1"/>
  <c r="H50" i="1"/>
  <c r="H42" i="1"/>
  <c r="C40" i="1"/>
  <c r="H48" i="1"/>
  <c r="G40" i="1"/>
  <c r="H9" i="1"/>
  <c r="H16" i="1"/>
  <c r="H7" i="1"/>
  <c r="E50" i="1"/>
  <c r="D40" i="1"/>
  <c r="E48" i="1"/>
  <c r="E42" i="1"/>
  <c r="H23" i="1"/>
  <c r="E16" i="1"/>
  <c r="E11" i="1"/>
  <c r="E7" i="1"/>
  <c r="F42" i="1"/>
  <c r="F40" i="1" s="1"/>
  <c r="F6" i="1"/>
  <c r="G6" i="1"/>
  <c r="G55" i="1" s="1"/>
  <c r="D6" i="1"/>
  <c r="C6" i="1"/>
  <c r="H40" i="1" l="1"/>
  <c r="E40" i="1"/>
  <c r="C55" i="1"/>
  <c r="H55" i="1" s="1"/>
  <c r="H6" i="1"/>
  <c r="E6" i="1"/>
  <c r="D55" i="1"/>
  <c r="E55" i="1" l="1"/>
  <c r="F55" i="1"/>
</calcChain>
</file>

<file path=xl/sharedStrings.xml><?xml version="1.0" encoding="utf-8"?>
<sst xmlns="http://schemas.openxmlformats.org/spreadsheetml/2006/main" count="223" uniqueCount="164">
  <si>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</si>
  <si>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 xml:space="preserve">Код бюджетной классификации </t>
  </si>
  <si>
    <t>Наименование дохода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</si>
  <si>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</si>
  <si>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</si>
  <si>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</si>
  <si>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</si>
  <si>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</si>
  <si>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</si>
  <si>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</si>
  <si>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</si>
  <si>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</si>
  <si>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</si>
  <si>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</si>
  <si>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</si>
  <si>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</si>
  <si>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</si>
  <si>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</si>
  <si>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</si>
  <si>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</si>
  <si>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</si>
  <si>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</si>
  <si>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</si>
  <si>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</si>
  <si>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</si>
  <si>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</si>
  <si>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</si>
  <si>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</si>
  <si>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</si>
  <si>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</si>
  <si>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</si>
  <si>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</si>
  <si>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</si>
  <si>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</si>
  <si>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</si>
  <si>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</si>
  <si>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</si>
  <si>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</si>
  <si>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</si>
  <si>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</si>
  <si>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</si>
  <si>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</si>
  <si>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</si>
  <si>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</si>
  <si>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</si>
  <si>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</si>
  <si>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</si>
  <si>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</si>
  <si>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</si>
  <si>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</si>
  <si>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</si>
  <si>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</si>
  <si>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</si>
  <si>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</si>
  <si>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</si>
  <si>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</si>
  <si>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000 1 16 10000 00 0000 140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</si>
  <si>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</si>
  <si>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</si>
  <si>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</si>
  <si>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000 1 17 05000 00 0000 000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</si>
  <si>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</si>
  <si>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</si>
  <si>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</si>
  <si>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</si>
  <si>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</si>
  <si>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</si>
  <si>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</si>
  <si>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988 2 02 16001 10 0000 150</t>
  </si>
  <si>
    <t>Дотации бюджетам сельских поселений  на выравнивание бюджетной обеспеченности из бюджетов муниципальных районов</t>
  </si>
  <si>
    <t>912 2 02 15002 05 0000 150</t>
  </si>
  <si>
    <t>Дотации бюджетам муниципальных районов на поддержку мер по обеспечению сбалансированности бюджетов</t>
  </si>
  <si>
    <t>912 2 02 15853 05 0000 150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</si>
  <si>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</si>
  <si>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000 2 02 30000 00 0000 150</t>
  </si>
  <si>
    <t xml:space="preserve">Субвенции бюджетам бюджетной системы Российской Федерации
</t>
  </si>
  <si>
    <t>988 2 02 35118  10 0000 150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</si>
  <si>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</si>
  <si>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000 2 02 40000 00 0000 150</t>
  </si>
  <si>
    <t>Иные межбюджетные трансферты</t>
  </si>
  <si>
    <t>919 2 02 40014 05 0000 150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</si>
  <si>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</si>
  <si>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988 2 02 49999 10 0000 150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</si>
  <si>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</si>
  <si>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</si>
  <si>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</si>
  <si>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936 2 07 05030 05 0000 150</t>
  </si>
  <si>
    <t>Прочие безвозмездные поступления в бюджеты муниципальных районов</t>
  </si>
  <si>
    <t>ВСЕГО ДОХОДОВ:</t>
  </si>
  <si>
    <t>Уточненный план</t>
  </si>
  <si>
    <t>Исполнено за 10 месяцев</t>
  </si>
  <si>
    <t>% исполнения</t>
  </si>
  <si>
    <t>Ожидаемое за ноябрь-декабрь</t>
  </si>
  <si>
    <t>Исполнение за год</t>
  </si>
  <si>
    <t>000 1 11 05025 00 0000 120</t>
  </si>
  <si>
    <t>Наименование расхода</t>
  </si>
  <si>
    <t>Раздел</t>
  </si>
  <si>
    <t>Подраз-дел</t>
  </si>
  <si>
    <t>2</t>
  </si>
  <si>
    <t>3</t>
  </si>
  <si>
    <t>4</t>
  </si>
  <si>
    <t>0000</t>
  </si>
  <si>
    <t>ВСЕГО РАСХОДОВ</t>
  </si>
  <si>
    <t>Всего расходов</t>
  </si>
  <si>
    <t>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</si>
  <si>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</si>
  <si>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</si>
  <si>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</si>
  <si>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</si>
  <si>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</si>
  <si>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</si>
  <si>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</si>
  <si>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</si>
  <si>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</si>
  <si>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0111</t>
  </si>
  <si>
    <t>Резервные фонды</t>
  </si>
  <si>
    <t>11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</si>
  <si>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</si>
  <si>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</si>
  <si>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</si>
  <si>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</si>
  <si>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</si>
  <si>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</si>
  <si>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</si>
  <si>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</si>
  <si>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Обеспечение первичных мер пожарной безопасности в границах населенных пунктов сельского поселения</t>
  </si>
  <si>
    <t>10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</si>
  <si>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</si>
  <si>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</si>
  <si>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</si>
  <si>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</si>
  <si>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</si>
  <si>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</si>
  <si>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</si>
  <si>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</si>
  <si>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</si>
  <si>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</si>
  <si>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1000</t>
  </si>
  <si>
    <t>Социальная политика</t>
  </si>
  <si>
    <t>1001</t>
  </si>
  <si>
    <t>Пенсионное обеспечение</t>
  </si>
  <si>
    <t>ФКР
Код</t>
  </si>
  <si>
    <t>ФКР
Описание</t>
  </si>
  <si>
    <t>Формула
Наименование расхода</t>
  </si>
  <si>
    <t>Формула
Раздел</t>
  </si>
  <si>
    <t>Формула
Подраздел</t>
  </si>
  <si>
    <t>Формула
Сумма всего (тыс.рублей) 2014 год</t>
  </si>
  <si>
    <t>ФКР Код</t>
  </si>
  <si>
    <t>ФКР Описание</t>
  </si>
  <si>
    <t>Подраздел</t>
  </si>
  <si>
    <t>Сумма всего (тыс.рублей) 2014 год</t>
  </si>
  <si>
    <t>000 2 02 20000 00 0000 150</t>
  </si>
  <si>
    <t>988 2 02 29999  10 0000 150</t>
  </si>
  <si>
    <t>Ппрочие субсидии</t>
  </si>
  <si>
    <t>Прочие субсидии бюджетам сельских поселений</t>
  </si>
  <si>
    <t>000 1 11 05075 00 0000 120</t>
  </si>
  <si>
    <t>Доходы, от сдачи в аренду имущества составляющего казну сельских поселений (за исключением земельных участков)</t>
  </si>
  <si>
    <t>Доходы, получаемы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</si>
  <si>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</si>
  <si>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Другие вопросы в области национальной безопасности и правоохранительной деятельности</t>
  </si>
  <si>
    <t>Ожидаемое исполнение бюджетных ассигнований по разделам и подразделам классификации расходов бюджетов за 2023 год</t>
  </si>
  <si>
    <t xml:space="preserve">ОЖИДАЕМОЕ ПОСТУПЛЕНИЕ ОБЬЁМОВ ДОХОДА В БЮДЖЕТ  муниципального образования  Сердежское сельское поселение  за 2024 год
</t>
  </si>
  <si>
    <t>Остаток средств на 01.01.2024 -1294,9 тыс.руб</t>
  </si>
  <si>
    <t>Остаток средств на 01.01.2025 -300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</si>
</sst>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9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11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justify" vertical="top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justify" vertical="top"/>
    </xf>
    <xf numFmtId="0" fontId="5" fillId="0" borderId="2" xfId="0" applyFont="1" applyBorder="1" applyAlignment="1">
      <alignment horizontal="justify" vertical="top"/>
    </xf>
    <xf numFmtId="164" fontId="5" fillId="0" borderId="3" xfId="0" applyNumberFormat="1" applyFont="1" applyFill="1" applyBorder="1" applyAlignment="1">
      <alignment horizontal="center" vertical="top"/>
    </xf>
    <xf numFmtId="49" fontId="7" fillId="0" borderId="3" xfId="1" applyNumberFormat="1" applyFont="1" applyBorder="1" applyAlignment="1">
      <alignment horizontal="left" vertical="top"/>
    </xf>
    <xf numFmtId="11" fontId="7" fillId="0" borderId="4" xfId="1" applyNumberFormat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center" vertical="top"/>
    </xf>
    <xf numFmtId="164" fontId="7" fillId="0" borderId="0" xfId="1" applyNumberFormat="1" applyFont="1" applyBorder="1" applyAlignment="1">
      <alignment horizontal="center" vertical="top"/>
    </xf>
    <xf numFmtId="49" fontId="8" fillId="0" borderId="3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164" fontId="8" fillId="0" borderId="3" xfId="1" applyNumberFormat="1" applyFont="1" applyBorder="1" applyAlignment="1">
      <alignment horizontal="center" vertical="top"/>
    </xf>
    <xf numFmtId="164" fontId="8" fillId="0" borderId="0" xfId="1" applyNumberFormat="1" applyFont="1" applyBorder="1" applyAlignment="1">
      <alignment horizontal="center" vertical="top"/>
    </xf>
    <xf numFmtId="0" fontId="5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justify" vertical="top"/>
    </xf>
    <xf numFmtId="0" fontId="1" fillId="0" borderId="6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164" fontId="1" fillId="0" borderId="3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justify" vertical="top"/>
    </xf>
    <xf numFmtId="0" fontId="1" fillId="0" borderId="7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/>
    </xf>
    <xf numFmtId="0" fontId="5" fillId="2" borderId="6" xfId="0" applyNumberFormat="1" applyFont="1" applyFill="1" applyBorder="1" applyAlignment="1">
      <alignment horizontal="justify" vertical="top"/>
    </xf>
    <xf numFmtId="164" fontId="5" fillId="0" borderId="6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1" fillId="2" borderId="2" xfId="0" applyFont="1" applyFill="1" applyBorder="1" applyAlignment="1">
      <alignment horizontal="justify" vertical="top"/>
    </xf>
    <xf numFmtId="0" fontId="1" fillId="2" borderId="3" xfId="0" applyNumberFormat="1" applyFont="1" applyFill="1" applyBorder="1" applyAlignment="1">
      <alignment horizontal="justify" vertical="top"/>
    </xf>
    <xf numFmtId="0" fontId="1" fillId="0" borderId="3" xfId="0" applyFont="1" applyBorder="1" applyAlignment="1">
      <alignment horizontal="left" vertical="top" wrapText="1"/>
    </xf>
    <xf numFmtId="0" fontId="5" fillId="2" borderId="8" xfId="0" applyNumberFormat="1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 wrapText="1"/>
    </xf>
    <xf numFmtId="164" fontId="1" fillId="0" borderId="9" xfId="0" applyNumberFormat="1" applyFont="1" applyFill="1" applyBorder="1" applyAlignment="1">
      <alignment horizontal="center" vertical="top"/>
    </xf>
    <xf numFmtId="0" fontId="1" fillId="0" borderId="10" xfId="0" applyFont="1" applyBorder="1"/>
    <xf numFmtId="0" fontId="5" fillId="0" borderId="10" xfId="0" applyFont="1" applyBorder="1" applyAlignment="1">
      <alignment horizontal="justify" vertical="top"/>
    </xf>
    <xf numFmtId="164" fontId="5" fillId="0" borderId="10" xfId="0" applyNumberFormat="1" applyFont="1" applyFill="1" applyBorder="1" applyAlignment="1">
      <alignment horizontal="center" vertical="top"/>
    </xf>
    <xf numFmtId="0" fontId="0" fillId="0" borderId="0" xfId="0" applyAlignment="1">
      <alignment horizontal="justify" vertical="top"/>
    </xf>
    <xf numFmtId="0" fontId="0" fillId="0" borderId="0" xfId="0" applyFill="1" applyAlignment="1">
      <alignment horizontal="center"/>
    </xf>
    <xf numFmtId="49" fontId="10" fillId="0" borderId="0" xfId="2" applyNumberFormat="1" applyFont="1"/>
    <xf numFmtId="0" fontId="12" fillId="0" borderId="0" xfId="2" applyFont="1"/>
    <xf numFmtId="0" fontId="10" fillId="0" borderId="0" xfId="2" applyFont="1"/>
    <xf numFmtId="49" fontId="13" fillId="0" borderId="0" xfId="2" quotePrefix="1" applyNumberFormat="1" applyFont="1" applyAlignment="1">
      <alignment horizontal="center" wrapText="1"/>
    </xf>
    <xf numFmtId="0" fontId="13" fillId="0" borderId="0" xfId="2" quotePrefix="1" applyFont="1" applyAlignment="1">
      <alignment horizontal="right" wrapText="1"/>
    </xf>
    <xf numFmtId="49" fontId="13" fillId="0" borderId="0" xfId="2" quotePrefix="1" applyNumberFormat="1" applyFont="1" applyAlignment="1">
      <alignment horizontal="left" wrapText="1"/>
    </xf>
    <xf numFmtId="49" fontId="1" fillId="0" borderId="0" xfId="3" applyNumberFormat="1" applyFont="1" applyAlignment="1">
      <alignment horizontal="center" wrapText="1"/>
    </xf>
    <xf numFmtId="11" fontId="8" fillId="0" borderId="3" xfId="2" quotePrefix="1" applyNumberFormat="1" applyFont="1" applyBorder="1" applyAlignment="1">
      <alignment horizontal="center" vertical="top" wrapText="1"/>
    </xf>
    <xf numFmtId="49" fontId="8" fillId="0" borderId="3" xfId="2" quotePrefix="1" applyNumberFormat="1" applyFont="1" applyBorder="1" applyAlignment="1">
      <alignment horizontal="center" vertical="top" wrapText="1"/>
    </xf>
    <xf numFmtId="0" fontId="8" fillId="0" borderId="3" xfId="2" quotePrefix="1" applyFont="1" applyBorder="1" applyAlignment="1">
      <alignment horizontal="center" vertical="top" wrapText="1"/>
    </xf>
    <xf numFmtId="49" fontId="14" fillId="0" borderId="0" xfId="2" applyNumberFormat="1" applyFont="1"/>
    <xf numFmtId="49" fontId="8" fillId="0" borderId="3" xfId="2" applyNumberFormat="1" applyFont="1" applyBorder="1" applyAlignment="1">
      <alignment horizontal="center" vertical="top" wrapText="1"/>
    </xf>
    <xf numFmtId="0" fontId="14" fillId="0" borderId="0" xfId="2" applyFont="1"/>
    <xf numFmtId="49" fontId="15" fillId="0" borderId="0" xfId="2" applyNumberFormat="1" applyFont="1"/>
    <xf numFmtId="49" fontId="7" fillId="0" borderId="3" xfId="2" applyNumberFormat="1" applyFont="1" applyBorder="1" applyAlignment="1">
      <alignment horizontal="left" vertical="top" wrapText="1"/>
    </xf>
    <xf numFmtId="49" fontId="7" fillId="0" borderId="3" xfId="2" applyNumberFormat="1" applyFont="1" applyBorder="1" applyAlignment="1">
      <alignment horizontal="center" vertical="top" wrapText="1"/>
    </xf>
    <xf numFmtId="165" fontId="7" fillId="0" borderId="3" xfId="2" applyNumberFormat="1" applyFont="1" applyBorder="1" applyAlignment="1">
      <alignment horizontal="right" vertical="top" wrapText="1"/>
    </xf>
    <xf numFmtId="0" fontId="16" fillId="0" borderId="0" xfId="2" applyFont="1"/>
    <xf numFmtId="0" fontId="15" fillId="0" borderId="0" xfId="2" applyFont="1"/>
    <xf numFmtId="49" fontId="8" fillId="0" borderId="3" xfId="2" applyNumberFormat="1" applyFont="1" applyBorder="1" applyAlignment="1">
      <alignment horizontal="left" vertical="top" wrapText="1"/>
    </xf>
    <xf numFmtId="165" fontId="8" fillId="0" borderId="3" xfId="2" applyNumberFormat="1" applyFont="1" applyBorder="1" applyAlignment="1">
      <alignment horizontal="right" vertical="top" wrapText="1"/>
    </xf>
    <xf numFmtId="49" fontId="17" fillId="0" borderId="0" xfId="2" quotePrefix="1" applyNumberFormat="1" applyFont="1" applyAlignment="1">
      <alignment wrapText="1"/>
    </xf>
    <xf numFmtId="49" fontId="13" fillId="0" borderId="0" xfId="2" quotePrefix="1" applyNumberFormat="1" applyFont="1" applyAlignment="1">
      <alignment wrapText="1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49" fontId="15" fillId="0" borderId="0" xfId="2" quotePrefix="1" applyNumberFormat="1" applyFont="1" applyAlignment="1">
      <alignment wrapText="1"/>
    </xf>
    <xf numFmtId="49" fontId="7" fillId="0" borderId="0" xfId="2" quotePrefix="1" applyNumberFormat="1" applyFont="1" applyAlignment="1">
      <alignment horizontal="left" wrapText="1"/>
    </xf>
    <xf numFmtId="49" fontId="7" fillId="0" borderId="0" xfId="2" quotePrefix="1" applyNumberFormat="1" applyFont="1" applyAlignment="1">
      <alignment wrapText="1"/>
    </xf>
    <xf numFmtId="0" fontId="7" fillId="0" borderId="0" xfId="2" quotePrefix="1" applyFont="1" applyAlignment="1">
      <alignment horizontal="right" wrapText="1"/>
    </xf>
    <xf numFmtId="0" fontId="16" fillId="0" borderId="0" xfId="2" applyFont="1" applyAlignment="1">
      <alignment wrapText="1"/>
    </xf>
    <xf numFmtId="0" fontId="15" fillId="0" borderId="0" xfId="2" applyFont="1" applyAlignment="1">
      <alignment wrapText="1"/>
    </xf>
    <xf numFmtId="49" fontId="8" fillId="0" borderId="0" xfId="2" applyNumberFormat="1" applyFont="1" applyAlignment="1">
      <alignment horizontal="left"/>
    </xf>
    <xf numFmtId="49" fontId="8" fillId="0" borderId="0" xfId="2" applyNumberFormat="1" applyFont="1"/>
    <xf numFmtId="0" fontId="8" fillId="0" borderId="0" xfId="2" applyFont="1" applyAlignment="1">
      <alignment horizontal="right"/>
    </xf>
    <xf numFmtId="49" fontId="5" fillId="0" borderId="0" xfId="3" applyNumberFormat="1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49" fontId="5" fillId="0" borderId="0" xfId="3" applyNumberFormat="1" applyFont="1" applyAlignment="1">
      <alignment horizontal="center"/>
    </xf>
    <xf numFmtId="49" fontId="5" fillId="0" borderId="0" xfId="3" applyNumberFormat="1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opLeftCell="B43" zoomScale="75" zoomScaleNormal="75" workbookViewId="0">
      <selection activeCell="G40" sqref="G40"/>
    </sheetView>
  </sheetViews>
  <sheetFormatPr defaultRowHeight="12.75" x14ac:dyDescent="0.2"/>
  <cols>
    <col min="1" max="1" width="38.42578125" customWidth="1"/>
    <col min="2" max="2" width="106.5703125" style="46" customWidth="1"/>
    <col min="3" max="8" width="22.5703125" style="47" customWidth="1"/>
  </cols>
  <sheetData>
    <row r="1" spans="1:10" s="2" customFormat="1" ht="12" customHeight="1" x14ac:dyDescent="0.25">
      <c r="A1" s="1"/>
      <c r="B1" s="3"/>
      <c r="C1" s="4"/>
      <c r="D1" s="4"/>
      <c r="E1" s="4"/>
      <c r="F1" s="4"/>
      <c r="G1" s="4"/>
      <c r="H1" s="4"/>
    </row>
    <row r="2" spans="1:10" s="2" customFormat="1" ht="18" hidden="1" customHeight="1" x14ac:dyDescent="0.25">
      <c r="A2" s="1" t="s">
        <v>0</v>
      </c>
      <c r="B2" s="3"/>
      <c r="C2" s="5"/>
      <c r="D2" s="5"/>
      <c r="E2" s="5"/>
      <c r="F2" s="5"/>
      <c r="G2" s="5"/>
      <c r="H2" s="5"/>
    </row>
    <row r="3" spans="1:10" s="2" customFormat="1" ht="40.5" customHeight="1" x14ac:dyDescent="0.25">
      <c r="A3" s="83" t="s">
        <v>161</v>
      </c>
      <c r="B3" s="83"/>
      <c r="C3" s="83"/>
      <c r="D3" s="83"/>
      <c r="E3" s="83"/>
      <c r="F3" s="83"/>
      <c r="G3" s="83"/>
      <c r="H3" s="83"/>
    </row>
    <row r="4" spans="1:10" s="2" customFormat="1" ht="11.25" customHeight="1" x14ac:dyDescent="0.25">
      <c r="A4" s="1"/>
      <c r="B4" s="3"/>
      <c r="C4" s="5"/>
      <c r="D4" s="5"/>
      <c r="E4" s="5"/>
      <c r="F4" s="5"/>
      <c r="G4" s="5"/>
      <c r="H4" s="5"/>
    </row>
    <row r="5" spans="1:10" s="9" customFormat="1" ht="31.5" x14ac:dyDescent="0.3">
      <c r="A5" s="6" t="s">
        <v>1</v>
      </c>
      <c r="B5" s="7" t="s">
        <v>2</v>
      </c>
      <c r="C5" s="8" t="s">
        <v>89</v>
      </c>
      <c r="D5" s="8" t="s">
        <v>90</v>
      </c>
      <c r="E5" s="8" t="s">
        <v>91</v>
      </c>
      <c r="F5" s="8" t="s">
        <v>92</v>
      </c>
      <c r="G5" s="8" t="s">
        <v>93</v>
      </c>
      <c r="H5" s="8" t="s">
        <v>91</v>
      </c>
    </row>
    <row r="6" spans="1:10" s="9" customFormat="1" ht="18.75" x14ac:dyDescent="0.3">
      <c r="A6" s="10" t="s">
        <v>3</v>
      </c>
      <c r="B6" s="11" t="s">
        <v>4</v>
      </c>
      <c r="C6" s="12">
        <f>C7+C9+C11+C16+C21+C23</f>
        <v>1526.2280000000001</v>
      </c>
      <c r="D6" s="12">
        <f t="shared" ref="D6:G6" si="0">D7+D9+D11+D16+D21+D23</f>
        <v>1816.6000000000001</v>
      </c>
      <c r="E6" s="12">
        <f>D6/C6%</f>
        <v>119.02546670615401</v>
      </c>
      <c r="F6" s="12">
        <f t="shared" si="0"/>
        <v>8.3000000000000007</v>
      </c>
      <c r="G6" s="12">
        <f t="shared" si="0"/>
        <v>1821.2000000000003</v>
      </c>
      <c r="H6" s="12">
        <f>G6/C6%</f>
        <v>119.32686335200246</v>
      </c>
    </row>
    <row r="7" spans="1:10" ht="15.75" x14ac:dyDescent="0.2">
      <c r="A7" s="13" t="s">
        <v>5</v>
      </c>
      <c r="B7" s="14" t="s">
        <v>6</v>
      </c>
      <c r="C7" s="15">
        <f>C8</f>
        <v>144.9</v>
      </c>
      <c r="D7" s="15">
        <f t="shared" ref="D7:G7" si="1">D8</f>
        <v>117.3</v>
      </c>
      <c r="E7" s="12">
        <f t="shared" ref="E7:E55" si="2">D7/C7%</f>
        <v>80.952380952380949</v>
      </c>
      <c r="F7" s="15">
        <f t="shared" si="1"/>
        <v>0</v>
      </c>
      <c r="G7" s="15">
        <f t="shared" si="1"/>
        <v>117.3</v>
      </c>
      <c r="H7" s="12">
        <f t="shared" ref="H7:H55" si="3">G7/C7%</f>
        <v>80.952380952380949</v>
      </c>
      <c r="I7" s="16"/>
      <c r="J7" s="16"/>
    </row>
    <row r="8" spans="1:10" ht="17.25" customHeight="1" x14ac:dyDescent="0.2">
      <c r="A8" s="17" t="s">
        <v>7</v>
      </c>
      <c r="B8" s="18" t="s">
        <v>8</v>
      </c>
      <c r="C8" s="19">
        <v>144.9</v>
      </c>
      <c r="D8" s="19">
        <v>117.3</v>
      </c>
      <c r="E8" s="12">
        <f t="shared" si="2"/>
        <v>80.952380952380949</v>
      </c>
      <c r="F8" s="19">
        <f>G8-D8</f>
        <v>0</v>
      </c>
      <c r="G8" s="19">
        <v>117.3</v>
      </c>
      <c r="H8" s="12">
        <f t="shared" si="3"/>
        <v>80.952380952380949</v>
      </c>
      <c r="I8" s="20"/>
      <c r="J8" s="20"/>
    </row>
    <row r="9" spans="1:10" ht="31.5" x14ac:dyDescent="0.2">
      <c r="A9" s="13" t="s">
        <v>9</v>
      </c>
      <c r="B9" s="14" t="s">
        <v>10</v>
      </c>
      <c r="C9" s="15">
        <f>C10</f>
        <v>400.8</v>
      </c>
      <c r="D9" s="15">
        <f t="shared" ref="D9:G9" si="4">D10</f>
        <v>358.9</v>
      </c>
      <c r="E9" s="12">
        <f t="shared" si="2"/>
        <v>89.545908183632733</v>
      </c>
      <c r="F9" s="15">
        <f t="shared" si="4"/>
        <v>0</v>
      </c>
      <c r="G9" s="15">
        <f t="shared" si="4"/>
        <v>358.9</v>
      </c>
      <c r="H9" s="12">
        <f t="shared" si="3"/>
        <v>89.545908183632733</v>
      </c>
      <c r="I9" s="16"/>
      <c r="J9" s="16"/>
    </row>
    <row r="10" spans="1:10" ht="32.1" customHeight="1" x14ac:dyDescent="0.2">
      <c r="A10" s="17" t="s">
        <v>11</v>
      </c>
      <c r="B10" s="18" t="s">
        <v>12</v>
      </c>
      <c r="C10" s="19">
        <v>400.8</v>
      </c>
      <c r="D10" s="19">
        <v>358.9</v>
      </c>
      <c r="E10" s="12">
        <f t="shared" si="2"/>
        <v>89.545908183632733</v>
      </c>
      <c r="F10" s="19">
        <f>G10-D10</f>
        <v>0</v>
      </c>
      <c r="G10" s="19">
        <v>358.9</v>
      </c>
      <c r="H10" s="12">
        <f t="shared" si="3"/>
        <v>89.545908183632733</v>
      </c>
      <c r="I10" s="20"/>
      <c r="J10" s="20"/>
    </row>
    <row r="11" spans="1:10" ht="19.5" customHeight="1" x14ac:dyDescent="0.2">
      <c r="A11" s="13" t="s">
        <v>13</v>
      </c>
      <c r="B11" s="14" t="s">
        <v>14</v>
      </c>
      <c r="C11" s="15">
        <f>C12+C13+C14+C15</f>
        <v>636.5</v>
      </c>
      <c r="D11" s="15">
        <f t="shared" ref="D11:G11" si="5">D12+D13+D14+D15</f>
        <v>1165.4000000000001</v>
      </c>
      <c r="E11" s="12">
        <f t="shared" si="2"/>
        <v>183.09505106048704</v>
      </c>
      <c r="F11" s="15">
        <f t="shared" si="5"/>
        <v>0</v>
      </c>
      <c r="G11" s="15">
        <f t="shared" si="5"/>
        <v>1165.4000000000001</v>
      </c>
      <c r="H11" s="12">
        <f t="shared" si="3"/>
        <v>183.09505106048704</v>
      </c>
      <c r="I11" s="16"/>
      <c r="J11" s="16"/>
    </row>
    <row r="12" spans="1:10" ht="34.5" hidden="1" customHeight="1" x14ac:dyDescent="0.2">
      <c r="A12" s="17" t="s">
        <v>15</v>
      </c>
      <c r="B12" s="18" t="s">
        <v>16</v>
      </c>
      <c r="C12" s="19"/>
      <c r="D12" s="19"/>
      <c r="E12" s="12" t="e">
        <f t="shared" si="2"/>
        <v>#DIV/0!</v>
      </c>
      <c r="F12" s="19"/>
      <c r="G12" s="19"/>
      <c r="H12" s="12" t="e">
        <f t="shared" si="3"/>
        <v>#DIV/0!</v>
      </c>
      <c r="I12" s="20"/>
      <c r="J12" s="20"/>
    </row>
    <row r="13" spans="1:10" ht="34.5" hidden="1" customHeight="1" x14ac:dyDescent="0.2">
      <c r="A13" s="17" t="s">
        <v>17</v>
      </c>
      <c r="B13" s="18" t="s">
        <v>18</v>
      </c>
      <c r="C13" s="19"/>
      <c r="D13" s="19"/>
      <c r="E13" s="12" t="e">
        <f t="shared" si="2"/>
        <v>#DIV/0!</v>
      </c>
      <c r="F13" s="19"/>
      <c r="G13" s="19"/>
      <c r="H13" s="12" t="e">
        <f t="shared" si="3"/>
        <v>#DIV/0!</v>
      </c>
      <c r="I13" s="20"/>
      <c r="J13" s="20"/>
    </row>
    <row r="14" spans="1:10" ht="15.75" x14ac:dyDescent="0.2">
      <c r="A14" s="17" t="s">
        <v>19</v>
      </c>
      <c r="B14" s="18" t="s">
        <v>20</v>
      </c>
      <c r="C14" s="19">
        <v>636.5</v>
      </c>
      <c r="D14" s="19">
        <v>1165.4000000000001</v>
      </c>
      <c r="E14" s="12">
        <f t="shared" si="2"/>
        <v>183.09505106048704</v>
      </c>
      <c r="F14" s="19">
        <f>G14-D14</f>
        <v>0</v>
      </c>
      <c r="G14" s="19">
        <v>1165.4000000000001</v>
      </c>
      <c r="H14" s="12">
        <f t="shared" si="3"/>
        <v>183.09505106048704</v>
      </c>
      <c r="I14" s="20"/>
      <c r="J14" s="20"/>
    </row>
    <row r="15" spans="1:10" ht="33" hidden="1" customHeight="1" x14ac:dyDescent="0.2">
      <c r="A15" s="17" t="s">
        <v>21</v>
      </c>
      <c r="B15" s="18" t="s">
        <v>22</v>
      </c>
      <c r="C15" s="19"/>
      <c r="D15" s="19"/>
      <c r="E15" s="12" t="e">
        <f t="shared" si="2"/>
        <v>#DIV/0!</v>
      </c>
      <c r="F15" s="19"/>
      <c r="G15" s="19"/>
      <c r="H15" s="12" t="e">
        <f t="shared" si="3"/>
        <v>#DIV/0!</v>
      </c>
      <c r="I15" s="20"/>
      <c r="J15" s="20"/>
    </row>
    <row r="16" spans="1:10" ht="15.75" x14ac:dyDescent="0.2">
      <c r="A16" s="13" t="s">
        <v>23</v>
      </c>
      <c r="B16" s="14" t="s">
        <v>24</v>
      </c>
      <c r="C16" s="15">
        <f>C17+C18</f>
        <v>303</v>
      </c>
      <c r="D16" s="15">
        <f t="shared" ref="D16:G16" si="6">D17+D18</f>
        <v>157.70000000000002</v>
      </c>
      <c r="E16" s="12">
        <f t="shared" si="2"/>
        <v>52.046204620462056</v>
      </c>
      <c r="F16" s="15">
        <f t="shared" si="6"/>
        <v>0</v>
      </c>
      <c r="G16" s="15">
        <f t="shared" si="6"/>
        <v>157.70000000000002</v>
      </c>
      <c r="H16" s="12">
        <f t="shared" si="3"/>
        <v>52.046204620462056</v>
      </c>
      <c r="I16" s="16"/>
      <c r="J16" s="16"/>
    </row>
    <row r="17" spans="1:10" ht="18" customHeight="1" x14ac:dyDescent="0.2">
      <c r="A17" s="17" t="s">
        <v>25</v>
      </c>
      <c r="B17" s="18" t="s">
        <v>26</v>
      </c>
      <c r="C17" s="19">
        <v>31</v>
      </c>
      <c r="D17" s="19">
        <v>10.4</v>
      </c>
      <c r="E17" s="12">
        <f t="shared" si="2"/>
        <v>33.548387096774192</v>
      </c>
      <c r="F17" s="19">
        <f t="shared" ref="F17:F22" si="7">G17-D17</f>
        <v>0</v>
      </c>
      <c r="G17" s="19">
        <v>10.4</v>
      </c>
      <c r="H17" s="12">
        <f t="shared" si="3"/>
        <v>33.548387096774192</v>
      </c>
      <c r="I17" s="20"/>
      <c r="J17" s="20"/>
    </row>
    <row r="18" spans="1:10" ht="18" customHeight="1" x14ac:dyDescent="0.2">
      <c r="A18" s="17" t="s">
        <v>27</v>
      </c>
      <c r="B18" s="18" t="s">
        <v>28</v>
      </c>
      <c r="C18" s="19">
        <v>272</v>
      </c>
      <c r="D18" s="19">
        <v>147.30000000000001</v>
      </c>
      <c r="E18" s="12">
        <f t="shared" si="2"/>
        <v>54.154411764705884</v>
      </c>
      <c r="F18" s="19">
        <f t="shared" si="7"/>
        <v>0</v>
      </c>
      <c r="G18" s="19">
        <v>147.30000000000001</v>
      </c>
      <c r="H18" s="12">
        <f t="shared" si="3"/>
        <v>54.154411764705884</v>
      </c>
      <c r="I18" s="20"/>
      <c r="J18" s="20"/>
    </row>
    <row r="19" spans="1:10" ht="18" hidden="1" customHeight="1" x14ac:dyDescent="0.2">
      <c r="A19" s="17"/>
      <c r="B19" s="18"/>
      <c r="C19" s="19"/>
      <c r="D19" s="19"/>
      <c r="E19" s="12" t="e">
        <f t="shared" si="2"/>
        <v>#DIV/0!</v>
      </c>
      <c r="F19" s="19">
        <f t="shared" si="7"/>
        <v>0</v>
      </c>
      <c r="G19" s="19"/>
      <c r="H19" s="12" t="e">
        <f t="shared" si="3"/>
        <v>#DIV/0!</v>
      </c>
      <c r="I19" s="20"/>
      <c r="J19" s="20"/>
    </row>
    <row r="20" spans="1:10" ht="18" hidden="1" customHeight="1" x14ac:dyDescent="0.2">
      <c r="A20" s="17"/>
      <c r="B20" s="18"/>
      <c r="C20" s="19"/>
      <c r="D20" s="19"/>
      <c r="E20" s="12" t="e">
        <f t="shared" si="2"/>
        <v>#DIV/0!</v>
      </c>
      <c r="F20" s="19">
        <f t="shared" si="7"/>
        <v>0</v>
      </c>
      <c r="G20" s="19"/>
      <c r="H20" s="12" t="e">
        <f t="shared" si="3"/>
        <v>#DIV/0!</v>
      </c>
      <c r="I20" s="20"/>
      <c r="J20" s="20"/>
    </row>
    <row r="21" spans="1:10" ht="15.75" x14ac:dyDescent="0.2">
      <c r="A21" s="13" t="s">
        <v>29</v>
      </c>
      <c r="B21" s="14" t="s">
        <v>30</v>
      </c>
      <c r="C21" s="15">
        <f>C22</f>
        <v>2.028</v>
      </c>
      <c r="D21" s="15">
        <f t="shared" ref="D21" si="8">D22</f>
        <v>3</v>
      </c>
      <c r="E21" s="12">
        <f t="shared" si="2"/>
        <v>147.92899408284023</v>
      </c>
      <c r="F21" s="19">
        <f t="shared" si="7"/>
        <v>0</v>
      </c>
      <c r="G21" s="15">
        <v>3</v>
      </c>
      <c r="H21" s="12">
        <f t="shared" si="3"/>
        <v>147.92899408284023</v>
      </c>
      <c r="I21" s="16"/>
      <c r="J21" s="16"/>
    </row>
    <row r="22" spans="1:10" ht="31.5" x14ac:dyDescent="0.2">
      <c r="A22" s="17" t="s">
        <v>31</v>
      </c>
      <c r="B22" s="18" t="s">
        <v>32</v>
      </c>
      <c r="C22" s="19">
        <v>2.028</v>
      </c>
      <c r="D22" s="19">
        <v>3</v>
      </c>
      <c r="E22" s="12">
        <f t="shared" si="2"/>
        <v>147.92899408284023</v>
      </c>
      <c r="F22" s="19">
        <f t="shared" si="7"/>
        <v>0</v>
      </c>
      <c r="G22" s="19">
        <v>3</v>
      </c>
      <c r="H22" s="12">
        <f t="shared" si="3"/>
        <v>147.92899408284023</v>
      </c>
      <c r="I22" s="20"/>
      <c r="J22" s="20"/>
    </row>
    <row r="23" spans="1:10" ht="31.5" x14ac:dyDescent="0.2">
      <c r="A23" s="13" t="s">
        <v>33</v>
      </c>
      <c r="B23" s="14" t="s">
        <v>34</v>
      </c>
      <c r="C23" s="15">
        <f>C24+C25+C26</f>
        <v>39</v>
      </c>
      <c r="D23" s="15">
        <f>D24+D25+D26</f>
        <v>14.3</v>
      </c>
      <c r="E23" s="12">
        <f t="shared" si="2"/>
        <v>36.666666666666664</v>
      </c>
      <c r="F23" s="15">
        <f t="shared" ref="F23:G23" si="9">F24+F26</f>
        <v>8.3000000000000007</v>
      </c>
      <c r="G23" s="15">
        <f t="shared" si="9"/>
        <v>18.899999999999999</v>
      </c>
      <c r="H23" s="12">
        <f t="shared" si="3"/>
        <v>48.461538461538453</v>
      </c>
      <c r="I23" s="16"/>
      <c r="J23" s="16"/>
    </row>
    <row r="24" spans="1:10" ht="47.25" x14ac:dyDescent="0.2">
      <c r="A24" s="17" t="s">
        <v>94</v>
      </c>
      <c r="B24" s="18" t="s">
        <v>157</v>
      </c>
      <c r="C24" s="19">
        <v>9</v>
      </c>
      <c r="D24" s="19">
        <v>10.6</v>
      </c>
      <c r="E24" s="12"/>
      <c r="F24" s="19">
        <f t="shared" ref="F24:F26" si="10">G24-D24</f>
        <v>0</v>
      </c>
      <c r="G24" s="19">
        <v>10.6</v>
      </c>
      <c r="H24" s="12"/>
      <c r="I24" s="16"/>
      <c r="J24" s="16"/>
    </row>
    <row r="25" spans="1:10" ht="31.5" x14ac:dyDescent="0.2">
      <c r="A25" s="17" t="s">
        <v>155</v>
      </c>
      <c r="B25" s="18" t="s">
        <v>156</v>
      </c>
      <c r="C25" s="19">
        <v>15</v>
      </c>
      <c r="D25" s="19">
        <v>3.7</v>
      </c>
      <c r="E25" s="12"/>
      <c r="F25" s="19">
        <f t="shared" si="10"/>
        <v>1.2999999999999998</v>
      </c>
      <c r="G25" s="19">
        <v>5</v>
      </c>
      <c r="H25" s="12"/>
      <c r="I25" s="16"/>
      <c r="J25" s="16"/>
    </row>
    <row r="26" spans="1:10" ht="76.5" customHeight="1" x14ac:dyDescent="0.2">
      <c r="A26" s="17" t="s">
        <v>35</v>
      </c>
      <c r="B26" s="18" t="s">
        <v>36</v>
      </c>
      <c r="C26" s="19">
        <v>15</v>
      </c>
      <c r="D26" s="19">
        <v>0</v>
      </c>
      <c r="E26" s="12">
        <f t="shared" si="2"/>
        <v>0</v>
      </c>
      <c r="F26" s="19">
        <f t="shared" si="10"/>
        <v>8.3000000000000007</v>
      </c>
      <c r="G26" s="19">
        <v>8.3000000000000007</v>
      </c>
      <c r="H26" s="12">
        <f t="shared" si="3"/>
        <v>55.333333333333343</v>
      </c>
      <c r="I26" s="20"/>
      <c r="J26" s="20"/>
    </row>
    <row r="27" spans="1:10" ht="35.25" hidden="1" customHeight="1" x14ac:dyDescent="0.2">
      <c r="A27" s="13" t="s">
        <v>37</v>
      </c>
      <c r="B27" s="14" t="s">
        <v>38</v>
      </c>
      <c r="C27" s="15">
        <f>C28</f>
        <v>0</v>
      </c>
      <c r="D27" s="15">
        <f t="shared" ref="D27:G27" si="11">D28</f>
        <v>0</v>
      </c>
      <c r="E27" s="12" t="e">
        <f t="shared" si="2"/>
        <v>#DIV/0!</v>
      </c>
      <c r="F27" s="15">
        <f t="shared" si="11"/>
        <v>0</v>
      </c>
      <c r="G27" s="15">
        <f t="shared" si="11"/>
        <v>0</v>
      </c>
      <c r="H27" s="12" t="e">
        <f t="shared" si="3"/>
        <v>#DIV/0!</v>
      </c>
      <c r="I27" s="16"/>
      <c r="J27" s="16"/>
    </row>
    <row r="28" spans="1:10" ht="18.75" hidden="1" customHeight="1" x14ac:dyDescent="0.2">
      <c r="A28" s="17" t="s">
        <v>39</v>
      </c>
      <c r="B28" s="18" t="s">
        <v>40</v>
      </c>
      <c r="C28" s="19">
        <v>0</v>
      </c>
      <c r="D28" s="19">
        <v>0</v>
      </c>
      <c r="E28" s="12" t="e">
        <f t="shared" si="2"/>
        <v>#DIV/0!</v>
      </c>
      <c r="F28" s="19">
        <v>0</v>
      </c>
      <c r="G28" s="19">
        <v>0</v>
      </c>
      <c r="H28" s="12" t="e">
        <f t="shared" si="3"/>
        <v>#DIV/0!</v>
      </c>
      <c r="I28" s="20"/>
      <c r="J28" s="20"/>
    </row>
    <row r="29" spans="1:10" ht="21.75" hidden="1" customHeight="1" x14ac:dyDescent="0.2">
      <c r="A29" s="17" t="s">
        <v>41</v>
      </c>
      <c r="B29" s="18" t="s">
        <v>42</v>
      </c>
      <c r="C29" s="19">
        <v>0</v>
      </c>
      <c r="D29" s="19">
        <v>0</v>
      </c>
      <c r="E29" s="12" t="e">
        <f t="shared" si="2"/>
        <v>#DIV/0!</v>
      </c>
      <c r="F29" s="19">
        <v>0</v>
      </c>
      <c r="G29" s="19">
        <v>0</v>
      </c>
      <c r="H29" s="12" t="e">
        <f t="shared" si="3"/>
        <v>#DIV/0!</v>
      </c>
      <c r="I29" s="20"/>
      <c r="J29" s="20"/>
    </row>
    <row r="30" spans="1:10" ht="19.5" hidden="1" customHeight="1" x14ac:dyDescent="0.2">
      <c r="A30" s="17" t="s">
        <v>43</v>
      </c>
      <c r="B30" s="18" t="s">
        <v>42</v>
      </c>
      <c r="C30" s="19">
        <v>0</v>
      </c>
      <c r="D30" s="19">
        <v>0</v>
      </c>
      <c r="E30" s="12" t="e">
        <f t="shared" si="2"/>
        <v>#DIV/0!</v>
      </c>
      <c r="F30" s="19">
        <v>0</v>
      </c>
      <c r="G30" s="19">
        <v>0</v>
      </c>
      <c r="H30" s="12" t="e">
        <f t="shared" si="3"/>
        <v>#DIV/0!</v>
      </c>
      <c r="I30" s="20"/>
      <c r="J30" s="20"/>
    </row>
    <row r="31" spans="1:10" ht="33" hidden="1" customHeight="1" x14ac:dyDescent="0.2">
      <c r="A31" s="13" t="s">
        <v>44</v>
      </c>
      <c r="B31" s="14" t="s">
        <v>45</v>
      </c>
      <c r="C31" s="15">
        <f>C32+C33</f>
        <v>0</v>
      </c>
      <c r="D31" s="15">
        <f t="shared" ref="D31:G31" si="12">D32+D33</f>
        <v>0</v>
      </c>
      <c r="E31" s="12" t="e">
        <f t="shared" si="2"/>
        <v>#DIV/0!</v>
      </c>
      <c r="F31" s="15">
        <f t="shared" si="12"/>
        <v>0</v>
      </c>
      <c r="G31" s="15">
        <f t="shared" si="12"/>
        <v>0</v>
      </c>
      <c r="H31" s="12" t="e">
        <f t="shared" si="3"/>
        <v>#DIV/0!</v>
      </c>
      <c r="I31" s="16"/>
      <c r="J31" s="16"/>
    </row>
    <row r="32" spans="1:10" ht="21" hidden="1" customHeight="1" x14ac:dyDescent="0.2">
      <c r="A32" s="17" t="s">
        <v>46</v>
      </c>
      <c r="B32" s="18" t="s">
        <v>47</v>
      </c>
      <c r="C32" s="19">
        <v>0</v>
      </c>
      <c r="D32" s="19">
        <v>0</v>
      </c>
      <c r="E32" s="12" t="e">
        <f t="shared" si="2"/>
        <v>#DIV/0!</v>
      </c>
      <c r="F32" s="19">
        <v>0</v>
      </c>
      <c r="G32" s="19">
        <v>0</v>
      </c>
      <c r="H32" s="12" t="e">
        <f t="shared" si="3"/>
        <v>#DIV/0!</v>
      </c>
      <c r="I32" s="20"/>
      <c r="J32" s="20"/>
    </row>
    <row r="33" spans="1:10" ht="19.5" hidden="1" customHeight="1" x14ac:dyDescent="0.2">
      <c r="A33" s="17" t="s">
        <v>48</v>
      </c>
      <c r="B33" s="18" t="s">
        <v>49</v>
      </c>
      <c r="C33" s="19">
        <v>0</v>
      </c>
      <c r="D33" s="19">
        <v>0</v>
      </c>
      <c r="E33" s="12" t="e">
        <f t="shared" si="2"/>
        <v>#DIV/0!</v>
      </c>
      <c r="F33" s="19">
        <v>0</v>
      </c>
      <c r="G33" s="19">
        <v>0</v>
      </c>
      <c r="H33" s="12" t="e">
        <f t="shared" si="3"/>
        <v>#DIV/0!</v>
      </c>
      <c r="I33" s="20"/>
      <c r="J33" s="20"/>
    </row>
    <row r="34" spans="1:10" ht="15.75" hidden="1" x14ac:dyDescent="0.2">
      <c r="A34" s="13" t="s">
        <v>50</v>
      </c>
      <c r="B34" s="14" t="s">
        <v>51</v>
      </c>
      <c r="C34" s="15">
        <f>C35</f>
        <v>0</v>
      </c>
      <c r="D34" s="15">
        <f t="shared" ref="D34:G34" si="13">D35</f>
        <v>0</v>
      </c>
      <c r="E34" s="12" t="e">
        <f t="shared" si="2"/>
        <v>#DIV/0!</v>
      </c>
      <c r="F34" s="15">
        <f t="shared" si="13"/>
        <v>0</v>
      </c>
      <c r="G34" s="15">
        <f t="shared" si="13"/>
        <v>0</v>
      </c>
      <c r="H34" s="12" t="e">
        <f t="shared" si="3"/>
        <v>#DIV/0!</v>
      </c>
      <c r="I34" s="16"/>
      <c r="J34" s="16"/>
    </row>
    <row r="35" spans="1:10" ht="47.25" hidden="1" x14ac:dyDescent="0.2">
      <c r="A35" s="17" t="s">
        <v>52</v>
      </c>
      <c r="B35" s="18" t="s">
        <v>53</v>
      </c>
      <c r="C35" s="19">
        <v>0</v>
      </c>
      <c r="D35" s="19">
        <v>0</v>
      </c>
      <c r="E35" s="12" t="e">
        <f t="shared" si="2"/>
        <v>#DIV/0!</v>
      </c>
      <c r="F35" s="19">
        <v>0</v>
      </c>
      <c r="G35" s="19">
        <v>0</v>
      </c>
      <c r="H35" s="12" t="e">
        <f t="shared" si="3"/>
        <v>#DIV/0!</v>
      </c>
      <c r="I35" s="20"/>
      <c r="J35" s="20"/>
    </row>
    <row r="36" spans="1:10" ht="30.75" hidden="1" customHeight="1" x14ac:dyDescent="0.2">
      <c r="A36" s="13" t="s">
        <v>54</v>
      </c>
      <c r="B36" s="21" t="s">
        <v>55</v>
      </c>
      <c r="C36" s="15">
        <f>C37</f>
        <v>0</v>
      </c>
      <c r="D36" s="15">
        <f t="shared" ref="D36:G36" si="14">D37</f>
        <v>0</v>
      </c>
      <c r="E36" s="12" t="e">
        <f t="shared" si="2"/>
        <v>#DIV/0!</v>
      </c>
      <c r="F36" s="15">
        <f t="shared" si="14"/>
        <v>0</v>
      </c>
      <c r="G36" s="15">
        <f t="shared" si="14"/>
        <v>0</v>
      </c>
      <c r="H36" s="12" t="e">
        <f t="shared" si="3"/>
        <v>#DIV/0!</v>
      </c>
      <c r="I36" s="16"/>
      <c r="J36" s="16"/>
    </row>
    <row r="37" spans="1:10" ht="30.75" hidden="1" customHeight="1" x14ac:dyDescent="0.2">
      <c r="A37" s="17" t="s">
        <v>56</v>
      </c>
      <c r="B37" s="22" t="s">
        <v>57</v>
      </c>
      <c r="C37" s="19">
        <v>0</v>
      </c>
      <c r="D37" s="19">
        <v>0</v>
      </c>
      <c r="E37" s="12" t="e">
        <f t="shared" si="2"/>
        <v>#DIV/0!</v>
      </c>
      <c r="F37" s="19">
        <v>0</v>
      </c>
      <c r="G37" s="19">
        <v>0</v>
      </c>
      <c r="H37" s="12" t="e">
        <f t="shared" si="3"/>
        <v>#DIV/0!</v>
      </c>
      <c r="I37" s="20"/>
      <c r="J37" s="20"/>
    </row>
    <row r="38" spans="1:10" ht="15.75" hidden="1" x14ac:dyDescent="0.2">
      <c r="A38" s="13" t="s">
        <v>58</v>
      </c>
      <c r="B38" s="14" t="s">
        <v>59</v>
      </c>
      <c r="C38" s="15">
        <f>C39</f>
        <v>0</v>
      </c>
      <c r="D38" s="15">
        <f t="shared" ref="D38:G38" si="15">D39</f>
        <v>0</v>
      </c>
      <c r="E38" s="12" t="e">
        <f t="shared" si="2"/>
        <v>#DIV/0!</v>
      </c>
      <c r="F38" s="15">
        <f t="shared" si="15"/>
        <v>0</v>
      </c>
      <c r="G38" s="15">
        <f t="shared" si="15"/>
        <v>0</v>
      </c>
      <c r="H38" s="12" t="e">
        <f t="shared" si="3"/>
        <v>#DIV/0!</v>
      </c>
      <c r="I38" s="16"/>
      <c r="J38" s="16"/>
    </row>
    <row r="39" spans="1:10" ht="15.75" hidden="1" x14ac:dyDescent="0.2">
      <c r="A39" s="17" t="s">
        <v>60</v>
      </c>
      <c r="B39" s="18" t="s">
        <v>61</v>
      </c>
      <c r="C39" s="19">
        <v>0</v>
      </c>
      <c r="D39" s="19">
        <v>0</v>
      </c>
      <c r="E39" s="12" t="e">
        <f t="shared" si="2"/>
        <v>#DIV/0!</v>
      </c>
      <c r="F39" s="19">
        <v>0</v>
      </c>
      <c r="G39" s="19">
        <v>0</v>
      </c>
      <c r="H39" s="12" t="e">
        <f t="shared" si="3"/>
        <v>#DIV/0!</v>
      </c>
      <c r="I39" s="20"/>
      <c r="J39" s="20"/>
    </row>
    <row r="40" spans="1:10" s="9" customFormat="1" ht="18.75" x14ac:dyDescent="0.3">
      <c r="A40" s="10" t="s">
        <v>62</v>
      </c>
      <c r="B40" s="11" t="s">
        <v>63</v>
      </c>
      <c r="C40" s="12">
        <f>C48+C50+C42+C46+C53</f>
        <v>4240</v>
      </c>
      <c r="D40" s="12">
        <f t="shared" ref="D40:G40" si="16">D48+D50+D42+D46+D53</f>
        <v>3675</v>
      </c>
      <c r="E40" s="12">
        <f>D40/C40%</f>
        <v>86.674528301886795</v>
      </c>
      <c r="F40" s="12">
        <f t="shared" si="16"/>
        <v>564.99999999999989</v>
      </c>
      <c r="G40" s="12">
        <f t="shared" si="16"/>
        <v>4240</v>
      </c>
      <c r="H40" s="12">
        <f>G40/C40%</f>
        <v>100</v>
      </c>
    </row>
    <row r="41" spans="1:10" s="9" customFormat="1" ht="31.5" customHeight="1" x14ac:dyDescent="0.3">
      <c r="A41" s="10" t="s">
        <v>64</v>
      </c>
      <c r="B41" s="23" t="s">
        <v>65</v>
      </c>
      <c r="C41" s="12">
        <v>1301.9000000000001</v>
      </c>
      <c r="D41" s="12">
        <v>1301.9000000000001</v>
      </c>
      <c r="E41" s="12">
        <f t="shared" si="2"/>
        <v>100</v>
      </c>
      <c r="F41" s="12">
        <v>1301.9000000000001</v>
      </c>
      <c r="G41" s="12">
        <v>1301.9000000000001</v>
      </c>
      <c r="H41" s="12">
        <f t="shared" si="3"/>
        <v>100</v>
      </c>
    </row>
    <row r="42" spans="1:10" s="9" customFormat="1" ht="18.75" x14ac:dyDescent="0.3">
      <c r="A42" s="10" t="s">
        <v>66</v>
      </c>
      <c r="B42" s="23" t="s">
        <v>67</v>
      </c>
      <c r="C42" s="12">
        <f>C43+C45+C44</f>
        <v>716.1</v>
      </c>
      <c r="D42" s="12">
        <f t="shared" ref="D42:G42" si="17">D43+D45+D44</f>
        <v>581.1</v>
      </c>
      <c r="E42" s="12">
        <f t="shared" si="2"/>
        <v>81.147884373690829</v>
      </c>
      <c r="F42" s="12">
        <f t="shared" si="17"/>
        <v>135</v>
      </c>
      <c r="G42" s="12">
        <f t="shared" si="17"/>
        <v>716.1</v>
      </c>
      <c r="H42" s="12">
        <f t="shared" si="3"/>
        <v>100</v>
      </c>
    </row>
    <row r="43" spans="1:10" s="9" customFormat="1" ht="31.5" x14ac:dyDescent="0.3">
      <c r="A43" s="24" t="s">
        <v>68</v>
      </c>
      <c r="B43" s="25" t="s">
        <v>69</v>
      </c>
      <c r="C43" s="26">
        <v>716.1</v>
      </c>
      <c r="D43" s="26">
        <v>581.1</v>
      </c>
      <c r="E43" s="12">
        <f t="shared" si="2"/>
        <v>81.147884373690829</v>
      </c>
      <c r="F43" s="26">
        <f>G43-D43</f>
        <v>135</v>
      </c>
      <c r="G43" s="26">
        <v>716.1</v>
      </c>
      <c r="H43" s="12">
        <f t="shared" si="3"/>
        <v>100</v>
      </c>
    </row>
    <row r="44" spans="1:10" s="9" customFormat="1" ht="34.5" hidden="1" customHeight="1" x14ac:dyDescent="0.3">
      <c r="A44" s="27" t="s">
        <v>70</v>
      </c>
      <c r="B44" s="28" t="s">
        <v>71</v>
      </c>
      <c r="C44" s="26"/>
      <c r="D44" s="26"/>
      <c r="E44" s="12" t="e">
        <f t="shared" si="2"/>
        <v>#DIV/0!</v>
      </c>
      <c r="F44" s="26"/>
      <c r="G44" s="26"/>
      <c r="H44" s="12" t="e">
        <f t="shared" si="3"/>
        <v>#DIV/0!</v>
      </c>
    </row>
    <row r="45" spans="1:10" s="9" customFormat="1" ht="63" hidden="1" x14ac:dyDescent="0.3">
      <c r="A45" s="29" t="s">
        <v>72</v>
      </c>
      <c r="B45" s="30" t="s">
        <v>73</v>
      </c>
      <c r="C45" s="26"/>
      <c r="D45" s="26"/>
      <c r="E45" s="12" t="e">
        <f t="shared" si="2"/>
        <v>#DIV/0!</v>
      </c>
      <c r="F45" s="26"/>
      <c r="G45" s="26"/>
      <c r="H45" s="12" t="e">
        <f t="shared" si="3"/>
        <v>#DIV/0!</v>
      </c>
    </row>
    <row r="46" spans="1:10" s="9" customFormat="1" ht="19.5" customHeight="1" x14ac:dyDescent="0.3">
      <c r="A46" s="10" t="s">
        <v>151</v>
      </c>
      <c r="B46" s="31" t="s">
        <v>153</v>
      </c>
      <c r="C46" s="12">
        <f>SUM(C47:C47)</f>
        <v>676.6</v>
      </c>
      <c r="D46" s="12">
        <f t="shared" ref="D46:G48" si="18">SUM(D47:D47)</f>
        <v>676.6</v>
      </c>
      <c r="E46" s="12">
        <f t="shared" ref="E46:E47" si="19">D46/C46%</f>
        <v>100</v>
      </c>
      <c r="F46" s="12">
        <f t="shared" si="18"/>
        <v>0</v>
      </c>
      <c r="G46" s="12">
        <f t="shared" si="18"/>
        <v>676.6</v>
      </c>
      <c r="H46" s="12">
        <f t="shared" ref="H46:H47" si="20">G46/C46%</f>
        <v>100</v>
      </c>
    </row>
    <row r="47" spans="1:10" s="9" customFormat="1" ht="48" customHeight="1" x14ac:dyDescent="0.3">
      <c r="A47" s="29" t="s">
        <v>152</v>
      </c>
      <c r="B47" s="32" t="s">
        <v>154</v>
      </c>
      <c r="C47" s="26">
        <v>676.6</v>
      </c>
      <c r="D47" s="26">
        <v>676.6</v>
      </c>
      <c r="E47" s="12">
        <f t="shared" si="19"/>
        <v>100</v>
      </c>
      <c r="F47" s="26">
        <f>G47-D47</f>
        <v>0</v>
      </c>
      <c r="G47" s="26">
        <v>676.6</v>
      </c>
      <c r="H47" s="12">
        <f t="shared" si="20"/>
        <v>100</v>
      </c>
    </row>
    <row r="48" spans="1:10" s="9" customFormat="1" ht="19.5" customHeight="1" x14ac:dyDescent="0.3">
      <c r="A48" s="10" t="s">
        <v>74</v>
      </c>
      <c r="B48" s="31" t="s">
        <v>75</v>
      </c>
      <c r="C48" s="12">
        <f>SUM(C49:C49)</f>
        <v>135.4</v>
      </c>
      <c r="D48" s="12">
        <f t="shared" si="18"/>
        <v>108.5</v>
      </c>
      <c r="E48" s="12">
        <f t="shared" si="2"/>
        <v>80.132939438700149</v>
      </c>
      <c r="F48" s="12">
        <f t="shared" si="18"/>
        <v>26.900000000000006</v>
      </c>
      <c r="G48" s="12">
        <f t="shared" si="18"/>
        <v>135.4</v>
      </c>
      <c r="H48" s="12">
        <f t="shared" si="3"/>
        <v>100</v>
      </c>
    </row>
    <row r="49" spans="1:8" s="9" customFormat="1" ht="48" customHeight="1" x14ac:dyDescent="0.3">
      <c r="A49" s="29" t="s">
        <v>76</v>
      </c>
      <c r="B49" s="32" t="s">
        <v>77</v>
      </c>
      <c r="C49" s="26">
        <v>135.4</v>
      </c>
      <c r="D49" s="26">
        <v>108.5</v>
      </c>
      <c r="E49" s="12">
        <f t="shared" si="2"/>
        <v>80.132939438700149</v>
      </c>
      <c r="F49" s="26">
        <f>G49-D49</f>
        <v>26.900000000000006</v>
      </c>
      <c r="G49" s="26">
        <v>135.4</v>
      </c>
      <c r="H49" s="12">
        <f t="shared" si="3"/>
        <v>100</v>
      </c>
    </row>
    <row r="50" spans="1:8" s="36" customFormat="1" ht="18.75" x14ac:dyDescent="0.3">
      <c r="A50" s="33" t="s">
        <v>78</v>
      </c>
      <c r="B50" s="34" t="s">
        <v>79</v>
      </c>
      <c r="C50" s="35">
        <f>SUM(C51:C52)</f>
        <v>2711.9</v>
      </c>
      <c r="D50" s="35">
        <f t="shared" ref="D50:G50" si="21">SUM(D51:D52)</f>
        <v>2308.8000000000002</v>
      </c>
      <c r="E50" s="12">
        <f t="shared" si="2"/>
        <v>85.135882591540991</v>
      </c>
      <c r="F50" s="35">
        <f t="shared" si="21"/>
        <v>403.09999999999991</v>
      </c>
      <c r="G50" s="35">
        <f t="shared" si="21"/>
        <v>2711.9</v>
      </c>
      <c r="H50" s="12">
        <f t="shared" si="3"/>
        <v>100</v>
      </c>
    </row>
    <row r="51" spans="1:8" s="36" customFormat="1" ht="66" hidden="1" customHeight="1" x14ac:dyDescent="0.3">
      <c r="A51" s="37" t="s">
        <v>80</v>
      </c>
      <c r="B51" s="38" t="s">
        <v>81</v>
      </c>
      <c r="C51" s="26"/>
      <c r="D51" s="26"/>
      <c r="E51" s="12" t="e">
        <f t="shared" si="2"/>
        <v>#DIV/0!</v>
      </c>
      <c r="F51" s="26"/>
      <c r="G51" s="26"/>
      <c r="H51" s="12" t="e">
        <f t="shared" si="3"/>
        <v>#DIV/0!</v>
      </c>
    </row>
    <row r="52" spans="1:8" s="36" customFormat="1" ht="18.75" x14ac:dyDescent="0.3">
      <c r="A52" s="39" t="s">
        <v>82</v>
      </c>
      <c r="B52" s="38" t="s">
        <v>83</v>
      </c>
      <c r="C52" s="26">
        <v>2711.9</v>
      </c>
      <c r="D52" s="26">
        <v>2308.8000000000002</v>
      </c>
      <c r="E52" s="12">
        <f t="shared" si="2"/>
        <v>85.135882591540991</v>
      </c>
      <c r="F52" s="26">
        <f>G52-D52</f>
        <v>403.09999999999991</v>
      </c>
      <c r="G52" s="26">
        <v>2711.9</v>
      </c>
      <c r="H52" s="12">
        <f t="shared" si="3"/>
        <v>100</v>
      </c>
    </row>
    <row r="53" spans="1:8" s="36" customFormat="1" ht="21.75" hidden="1" customHeight="1" x14ac:dyDescent="0.3">
      <c r="A53" s="33" t="s">
        <v>84</v>
      </c>
      <c r="B53" s="40" t="s">
        <v>85</v>
      </c>
      <c r="C53" s="12">
        <f>C54</f>
        <v>0</v>
      </c>
      <c r="D53" s="12">
        <f t="shared" ref="D53:G53" si="22">D54</f>
        <v>0</v>
      </c>
      <c r="E53" s="12" t="e">
        <f t="shared" si="2"/>
        <v>#DIV/0!</v>
      </c>
      <c r="F53" s="12">
        <f t="shared" si="22"/>
        <v>0</v>
      </c>
      <c r="G53" s="12">
        <f t="shared" si="22"/>
        <v>0</v>
      </c>
      <c r="H53" s="12" t="e">
        <f t="shared" si="3"/>
        <v>#DIV/0!</v>
      </c>
    </row>
    <row r="54" spans="1:8" s="36" customFormat="1" ht="19.5" hidden="1" customHeight="1" x14ac:dyDescent="0.3">
      <c r="A54" s="37" t="s">
        <v>86</v>
      </c>
      <c r="B54" s="41" t="s">
        <v>87</v>
      </c>
      <c r="C54" s="42"/>
      <c r="D54" s="42"/>
      <c r="E54" s="12" t="e">
        <f t="shared" si="2"/>
        <v>#DIV/0!</v>
      </c>
      <c r="F54" s="42"/>
      <c r="G54" s="42"/>
      <c r="H54" s="12" t="e">
        <f t="shared" si="3"/>
        <v>#DIV/0!</v>
      </c>
    </row>
    <row r="55" spans="1:8" s="9" customFormat="1" ht="18.75" x14ac:dyDescent="0.3">
      <c r="A55" s="43"/>
      <c r="B55" s="44" t="s">
        <v>88</v>
      </c>
      <c r="C55" s="45">
        <f>C6+C40</f>
        <v>5766.2280000000001</v>
      </c>
      <c r="D55" s="45">
        <f t="shared" ref="D55:G55" si="23">D6+D40</f>
        <v>5491.6</v>
      </c>
      <c r="E55" s="12">
        <f t="shared" si="2"/>
        <v>95.237302444509652</v>
      </c>
      <c r="F55" s="45">
        <f t="shared" si="23"/>
        <v>573.29999999999984</v>
      </c>
      <c r="G55" s="45">
        <f t="shared" si="23"/>
        <v>6061.2000000000007</v>
      </c>
      <c r="H55" s="12">
        <f t="shared" si="3"/>
        <v>105.11551052091593</v>
      </c>
    </row>
  </sheetData>
  <sheetProtection selectLockedCells="1" selectUnlockedCells="1"/>
  <mergeCells count="1">
    <mergeCell ref="A3:H3"/>
  </mergeCells>
  <pageMargins left="0.74803149606299213" right="0.35433070866141736" top="0.51181102362204722" bottom="0.23622047244094491" header="0.51181102362204722" footer="0.51181102362204722"/>
  <pageSetup paperSize="9" scale="67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topLeftCell="F16" workbookViewId="0">
      <selection activeCell="H10" sqref="H10"/>
    </sheetView>
  </sheetViews>
  <sheetFormatPr defaultRowHeight="15.75" x14ac:dyDescent="0.25"/>
  <cols>
    <col min="1" max="2" width="0" style="48" hidden="1" customWidth="1"/>
    <col min="3" max="3" width="81" style="79" customWidth="1"/>
    <col min="4" max="5" width="9.7109375" style="80" customWidth="1"/>
    <col min="6" max="11" width="15.140625" style="81" customWidth="1"/>
    <col min="12" max="23" width="9.140625" style="49" customWidth="1"/>
    <col min="24" max="16384" width="9.140625" style="50"/>
  </cols>
  <sheetData>
    <row r="1" spans="1:23" x14ac:dyDescent="0.25">
      <c r="C1" s="53"/>
      <c r="D1" s="51"/>
      <c r="E1" s="51"/>
      <c r="F1" s="52"/>
      <c r="G1" s="52"/>
      <c r="H1" s="52"/>
      <c r="I1" s="52"/>
      <c r="J1" s="52"/>
      <c r="K1" s="52"/>
    </row>
    <row r="2" spans="1:23" x14ac:dyDescent="0.25">
      <c r="C2" s="84"/>
      <c r="D2" s="84"/>
      <c r="E2" s="84"/>
      <c r="F2" s="84"/>
      <c r="G2" s="82"/>
      <c r="H2" s="82"/>
      <c r="I2" s="82"/>
      <c r="J2" s="82"/>
      <c r="K2" s="82"/>
    </row>
    <row r="3" spans="1:23" ht="24" customHeight="1" x14ac:dyDescent="0.25">
      <c r="C3" s="85" t="s">
        <v>160</v>
      </c>
      <c r="D3" s="85"/>
      <c r="E3" s="85"/>
      <c r="F3" s="85"/>
      <c r="G3" s="85"/>
      <c r="H3" s="85"/>
      <c r="I3" s="85"/>
      <c r="J3" s="85"/>
      <c r="K3" s="85"/>
    </row>
    <row r="4" spans="1:23" ht="18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1:23" x14ac:dyDescent="0.25">
      <c r="C5" s="53"/>
      <c r="D5" s="51"/>
      <c r="E5" s="51"/>
      <c r="F5" s="52"/>
      <c r="G5" s="52"/>
      <c r="H5" s="52"/>
      <c r="I5" s="52"/>
      <c r="J5" s="52"/>
      <c r="K5" s="52"/>
    </row>
    <row r="6" spans="1:23" ht="56.25" customHeight="1" x14ac:dyDescent="0.25">
      <c r="C6" s="55" t="s">
        <v>95</v>
      </c>
      <c r="D6" s="56" t="s">
        <v>96</v>
      </c>
      <c r="E6" s="56" t="s">
        <v>97</v>
      </c>
      <c r="F6" s="57" t="s">
        <v>89</v>
      </c>
      <c r="G6" s="8" t="s">
        <v>90</v>
      </c>
      <c r="H6" s="8" t="s">
        <v>91</v>
      </c>
      <c r="I6" s="8" t="s">
        <v>92</v>
      </c>
      <c r="J6" s="8" t="s">
        <v>93</v>
      </c>
      <c r="K6" s="8" t="s">
        <v>91</v>
      </c>
    </row>
    <row r="7" spans="1:23" s="60" customFormat="1" x14ac:dyDescent="0.2">
      <c r="A7" s="58"/>
      <c r="B7" s="58"/>
      <c r="C7" s="59">
        <v>1</v>
      </c>
      <c r="D7" s="59" t="s">
        <v>98</v>
      </c>
      <c r="E7" s="59" t="s">
        <v>99</v>
      </c>
      <c r="F7" s="59" t="s">
        <v>100</v>
      </c>
      <c r="G7" s="59" t="s">
        <v>100</v>
      </c>
      <c r="H7" s="59" t="s">
        <v>100</v>
      </c>
      <c r="I7" s="59" t="s">
        <v>100</v>
      </c>
      <c r="J7" s="59" t="s">
        <v>100</v>
      </c>
      <c r="K7" s="59" t="s">
        <v>100</v>
      </c>
    </row>
    <row r="8" spans="1:23" s="66" customFormat="1" x14ac:dyDescent="0.2">
      <c r="A8" s="61" t="s">
        <v>101</v>
      </c>
      <c r="B8" s="61" t="s">
        <v>102</v>
      </c>
      <c r="C8" s="62" t="s">
        <v>103</v>
      </c>
      <c r="D8" s="63" t="s">
        <v>104</v>
      </c>
      <c r="E8" s="63" t="s">
        <v>104</v>
      </c>
      <c r="F8" s="64">
        <f>F9+F14+F16+F19+F22+F24</f>
        <v>7061.0999999999995</v>
      </c>
      <c r="G8" s="64">
        <f>G9+G14+G16+G19+G22+G24</f>
        <v>5036.0000000000018</v>
      </c>
      <c r="H8" s="64">
        <f>G8/F8%</f>
        <v>71.320332526093708</v>
      </c>
      <c r="I8" s="64">
        <f>I9+I14+I16+I19+I22+I24</f>
        <v>2017.8999999999996</v>
      </c>
      <c r="J8" s="64">
        <f>J9+J14+J16+J19+J22+J24</f>
        <v>7056.0999999999995</v>
      </c>
      <c r="K8" s="64">
        <f>J8/F8%</f>
        <v>99.929189503051944</v>
      </c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</row>
    <row r="9" spans="1:23" s="66" customFormat="1" x14ac:dyDescent="0.2">
      <c r="A9" s="61" t="s">
        <v>105</v>
      </c>
      <c r="B9" s="61" t="s">
        <v>106</v>
      </c>
      <c r="C9" s="62" t="s">
        <v>106</v>
      </c>
      <c r="D9" s="63" t="s">
        <v>107</v>
      </c>
      <c r="E9" s="63" t="s">
        <v>104</v>
      </c>
      <c r="F9" s="64">
        <f>F10+F11+F13+F12</f>
        <v>2614.8000000000002</v>
      </c>
      <c r="G9" s="64">
        <f t="shared" ref="G9:J9" si="0">G10+G11+G13+G12</f>
        <v>1966.6000000000001</v>
      </c>
      <c r="H9" s="64">
        <f t="shared" si="0"/>
        <v>228.53100174616097</v>
      </c>
      <c r="I9" s="64">
        <f t="shared" si="0"/>
        <v>643.19999999999982</v>
      </c>
      <c r="J9" s="64">
        <f t="shared" si="0"/>
        <v>2609.8000000000002</v>
      </c>
      <c r="K9" s="64">
        <f t="shared" ref="K9:K25" si="1">J9/F9%</f>
        <v>99.808780786293397</v>
      </c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</row>
    <row r="10" spans="1:23" ht="31.5" x14ac:dyDescent="0.25">
      <c r="A10" s="48" t="s">
        <v>108</v>
      </c>
      <c r="B10" s="48" t="s">
        <v>109</v>
      </c>
      <c r="C10" s="67" t="s">
        <v>109</v>
      </c>
      <c r="D10" s="59" t="s">
        <v>107</v>
      </c>
      <c r="E10" s="59" t="s">
        <v>110</v>
      </c>
      <c r="F10" s="68">
        <v>569.9</v>
      </c>
      <c r="G10" s="68">
        <v>525.4</v>
      </c>
      <c r="H10" s="64">
        <f t="shared" ref="H10:H25" si="2">G10/F10%</f>
        <v>92.191612563607649</v>
      </c>
      <c r="I10" s="68">
        <f>J10-G10</f>
        <v>44.5</v>
      </c>
      <c r="J10" s="68">
        <v>569.9</v>
      </c>
      <c r="K10" s="64">
        <f t="shared" si="1"/>
        <v>100</v>
      </c>
    </row>
    <row r="11" spans="1:23" ht="31.5" customHeight="1" x14ac:dyDescent="0.25">
      <c r="A11" s="48" t="s">
        <v>111</v>
      </c>
      <c r="B11" s="48" t="s">
        <v>112</v>
      </c>
      <c r="C11" s="67" t="s">
        <v>112</v>
      </c>
      <c r="D11" s="59" t="s">
        <v>107</v>
      </c>
      <c r="E11" s="59" t="s">
        <v>113</v>
      </c>
      <c r="F11" s="68">
        <v>1390.6</v>
      </c>
      <c r="G11" s="68">
        <v>1042.9000000000001</v>
      </c>
      <c r="H11" s="64">
        <f t="shared" si="2"/>
        <v>74.996404429742569</v>
      </c>
      <c r="I11" s="68">
        <f t="shared" ref="I11:I13" si="3">J11-G11</f>
        <v>347.69999999999982</v>
      </c>
      <c r="J11" s="68">
        <v>1390.6</v>
      </c>
      <c r="K11" s="64">
        <f t="shared" si="1"/>
        <v>100</v>
      </c>
    </row>
    <row r="12" spans="1:23" x14ac:dyDescent="0.25">
      <c r="A12" s="48" t="s">
        <v>114</v>
      </c>
      <c r="B12" s="48" t="s">
        <v>115</v>
      </c>
      <c r="C12" s="67" t="s">
        <v>115</v>
      </c>
      <c r="D12" s="59" t="s">
        <v>107</v>
      </c>
      <c r="E12" s="59" t="s">
        <v>116</v>
      </c>
      <c r="F12" s="68">
        <v>5</v>
      </c>
      <c r="G12" s="68">
        <v>0</v>
      </c>
      <c r="H12" s="64">
        <f t="shared" si="2"/>
        <v>0</v>
      </c>
      <c r="I12" s="68">
        <f t="shared" si="3"/>
        <v>0</v>
      </c>
      <c r="J12" s="68">
        <v>0</v>
      </c>
      <c r="K12" s="64">
        <f t="shared" si="1"/>
        <v>0</v>
      </c>
    </row>
    <row r="13" spans="1:23" s="66" customFormat="1" x14ac:dyDescent="0.2">
      <c r="A13" s="61"/>
      <c r="B13" s="61"/>
      <c r="C13" s="67" t="s">
        <v>117</v>
      </c>
      <c r="D13" s="59" t="s">
        <v>107</v>
      </c>
      <c r="E13" s="59" t="s">
        <v>118</v>
      </c>
      <c r="F13" s="68">
        <v>649.29999999999995</v>
      </c>
      <c r="G13" s="68">
        <v>398.3</v>
      </c>
      <c r="H13" s="64">
        <f t="shared" si="2"/>
        <v>61.342984752810729</v>
      </c>
      <c r="I13" s="68">
        <f t="shared" si="3"/>
        <v>250.99999999999994</v>
      </c>
      <c r="J13" s="68">
        <v>649.29999999999995</v>
      </c>
      <c r="K13" s="64">
        <f t="shared" si="1"/>
        <v>100</v>
      </c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</row>
    <row r="14" spans="1:23" s="66" customFormat="1" x14ac:dyDescent="0.2">
      <c r="A14" s="61" t="s">
        <v>119</v>
      </c>
      <c r="B14" s="61" t="s">
        <v>120</v>
      </c>
      <c r="C14" s="62" t="s">
        <v>120</v>
      </c>
      <c r="D14" s="63" t="s">
        <v>110</v>
      </c>
      <c r="E14" s="63" t="s">
        <v>104</v>
      </c>
      <c r="F14" s="64">
        <f>F15</f>
        <v>135.4</v>
      </c>
      <c r="G14" s="64">
        <f t="shared" ref="G14:J14" si="4">G15</f>
        <v>108.5</v>
      </c>
      <c r="H14" s="64">
        <f t="shared" si="2"/>
        <v>80.132939438700149</v>
      </c>
      <c r="I14" s="64">
        <f t="shared" si="4"/>
        <v>26.900000000000006</v>
      </c>
      <c r="J14" s="64">
        <f t="shared" si="4"/>
        <v>135.4</v>
      </c>
      <c r="K14" s="64">
        <f t="shared" si="1"/>
        <v>100</v>
      </c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</row>
    <row r="15" spans="1:23" x14ac:dyDescent="0.25">
      <c r="A15" s="48" t="s">
        <v>121</v>
      </c>
      <c r="B15" s="48" t="s">
        <v>122</v>
      </c>
      <c r="C15" s="67" t="s">
        <v>122</v>
      </c>
      <c r="D15" s="59" t="s">
        <v>110</v>
      </c>
      <c r="E15" s="59" t="s">
        <v>123</v>
      </c>
      <c r="F15" s="68">
        <v>135.4</v>
      </c>
      <c r="G15" s="68">
        <v>108.5</v>
      </c>
      <c r="H15" s="64">
        <f t="shared" si="2"/>
        <v>80.132939438700149</v>
      </c>
      <c r="I15" s="68">
        <f>J15-G15</f>
        <v>26.900000000000006</v>
      </c>
      <c r="J15" s="68">
        <v>135.4</v>
      </c>
      <c r="K15" s="64">
        <f t="shared" si="1"/>
        <v>100</v>
      </c>
    </row>
    <row r="16" spans="1:23" x14ac:dyDescent="0.25">
      <c r="C16" s="62" t="s">
        <v>124</v>
      </c>
      <c r="D16" s="63" t="s">
        <v>123</v>
      </c>
      <c r="E16" s="63" t="s">
        <v>104</v>
      </c>
      <c r="F16" s="64">
        <f>F17+F18</f>
        <v>2115.6999999999998</v>
      </c>
      <c r="G16" s="64">
        <f t="shared" ref="G16:I16" si="5">G17+G18</f>
        <v>1247.4000000000001</v>
      </c>
      <c r="H16" s="64">
        <f t="shared" si="5"/>
        <v>88.035382176984186</v>
      </c>
      <c r="I16" s="64">
        <f t="shared" si="5"/>
        <v>866.09999999999991</v>
      </c>
      <c r="J16" s="64">
        <v>2115.6999999999998</v>
      </c>
      <c r="K16" s="64">
        <f t="shared" si="1"/>
        <v>100.00000000000001</v>
      </c>
    </row>
    <row r="17" spans="1:23" ht="31.5" x14ac:dyDescent="0.25">
      <c r="C17" s="67" t="s">
        <v>125</v>
      </c>
      <c r="D17" s="59" t="s">
        <v>123</v>
      </c>
      <c r="E17" s="59" t="s">
        <v>126</v>
      </c>
      <c r="F17" s="68">
        <v>2112.6</v>
      </c>
      <c r="G17" s="68">
        <v>1246.5</v>
      </c>
      <c r="H17" s="64">
        <f t="shared" si="2"/>
        <v>59.003124112468058</v>
      </c>
      <c r="I17" s="68">
        <f>J17-G17</f>
        <v>866.09999999999991</v>
      </c>
      <c r="J17" s="68">
        <v>2112.6</v>
      </c>
      <c r="K17" s="64">
        <f t="shared" si="1"/>
        <v>100</v>
      </c>
    </row>
    <row r="18" spans="1:23" ht="31.5" x14ac:dyDescent="0.25">
      <c r="C18" s="67" t="s">
        <v>159</v>
      </c>
      <c r="D18" s="59" t="s">
        <v>123</v>
      </c>
      <c r="E18" s="59" t="s">
        <v>158</v>
      </c>
      <c r="F18" s="68">
        <v>3.1</v>
      </c>
      <c r="G18" s="68">
        <v>0.9</v>
      </c>
      <c r="H18" s="64">
        <f t="shared" si="2"/>
        <v>29.032258064516132</v>
      </c>
      <c r="I18" s="68"/>
      <c r="J18" s="68">
        <v>0.9</v>
      </c>
      <c r="K18" s="64">
        <f t="shared" si="1"/>
        <v>29.032258064516132</v>
      </c>
    </row>
    <row r="19" spans="1:23" s="66" customFormat="1" x14ac:dyDescent="0.2">
      <c r="A19" s="61" t="s">
        <v>127</v>
      </c>
      <c r="B19" s="61" t="s">
        <v>128</v>
      </c>
      <c r="C19" s="62" t="s">
        <v>128</v>
      </c>
      <c r="D19" s="63" t="s">
        <v>113</v>
      </c>
      <c r="E19" s="63" t="s">
        <v>104</v>
      </c>
      <c r="F19" s="64">
        <f>F20+F21</f>
        <v>1873.4</v>
      </c>
      <c r="G19" s="64">
        <f t="shared" ref="G19:J19" si="6">G20+G21</f>
        <v>1556.8000000000002</v>
      </c>
      <c r="H19" s="64">
        <f t="shared" si="2"/>
        <v>83.100245542863249</v>
      </c>
      <c r="I19" s="64">
        <f t="shared" si="6"/>
        <v>316.60000000000002</v>
      </c>
      <c r="J19" s="64">
        <f t="shared" si="6"/>
        <v>1873.4</v>
      </c>
      <c r="K19" s="64">
        <f t="shared" si="1"/>
        <v>100</v>
      </c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</row>
    <row r="20" spans="1:23" x14ac:dyDescent="0.25">
      <c r="A20" s="48" t="s">
        <v>129</v>
      </c>
      <c r="B20" s="48" t="s">
        <v>130</v>
      </c>
      <c r="C20" s="67" t="s">
        <v>130</v>
      </c>
      <c r="D20" s="59" t="s">
        <v>113</v>
      </c>
      <c r="E20" s="59" t="s">
        <v>131</v>
      </c>
      <c r="F20" s="68">
        <v>1120.4000000000001</v>
      </c>
      <c r="G20" s="68">
        <v>805.1</v>
      </c>
      <c r="H20" s="64">
        <f t="shared" si="2"/>
        <v>71.858264905390925</v>
      </c>
      <c r="I20" s="68">
        <f>J20-G20</f>
        <v>315.30000000000007</v>
      </c>
      <c r="J20" s="68">
        <v>1120.4000000000001</v>
      </c>
      <c r="K20" s="64">
        <f t="shared" si="1"/>
        <v>100</v>
      </c>
    </row>
    <row r="21" spans="1:23" x14ac:dyDescent="0.25">
      <c r="C21" s="67" t="s">
        <v>132</v>
      </c>
      <c r="D21" s="59" t="s">
        <v>113</v>
      </c>
      <c r="E21" s="59" t="s">
        <v>133</v>
      </c>
      <c r="F21" s="68">
        <v>753</v>
      </c>
      <c r="G21" s="68">
        <v>751.7</v>
      </c>
      <c r="H21" s="64">
        <f t="shared" si="2"/>
        <v>99.827357237715802</v>
      </c>
      <c r="I21" s="68">
        <f>J21-G21</f>
        <v>1.2999999999999545</v>
      </c>
      <c r="J21" s="68">
        <v>753</v>
      </c>
      <c r="K21" s="64">
        <f t="shared" si="1"/>
        <v>100</v>
      </c>
    </row>
    <row r="22" spans="1:23" x14ac:dyDescent="0.25">
      <c r="C22" s="62" t="s">
        <v>134</v>
      </c>
      <c r="D22" s="63" t="s">
        <v>135</v>
      </c>
      <c r="E22" s="63" t="s">
        <v>104</v>
      </c>
      <c r="F22" s="64">
        <f>F23</f>
        <v>225.1</v>
      </c>
      <c r="G22" s="64">
        <f t="shared" ref="G22:J22" si="7">G23</f>
        <v>76.099999999999994</v>
      </c>
      <c r="H22" s="64">
        <f t="shared" si="7"/>
        <v>33.80719680142159</v>
      </c>
      <c r="I22" s="64">
        <f t="shared" si="7"/>
        <v>149</v>
      </c>
      <c r="J22" s="64">
        <f t="shared" si="7"/>
        <v>225.1</v>
      </c>
      <c r="K22" s="64">
        <f t="shared" si="1"/>
        <v>100</v>
      </c>
    </row>
    <row r="23" spans="1:23" x14ac:dyDescent="0.25">
      <c r="C23" s="67" t="s">
        <v>136</v>
      </c>
      <c r="D23" s="59" t="s">
        <v>135</v>
      </c>
      <c r="E23" s="59" t="s">
        <v>123</v>
      </c>
      <c r="F23" s="68">
        <v>225.1</v>
      </c>
      <c r="G23" s="68">
        <v>76.099999999999994</v>
      </c>
      <c r="H23" s="64">
        <f t="shared" si="2"/>
        <v>33.80719680142159</v>
      </c>
      <c r="I23" s="68">
        <f>J23-G23</f>
        <v>149</v>
      </c>
      <c r="J23" s="68">
        <v>225.1</v>
      </c>
      <c r="K23" s="64">
        <f t="shared" si="1"/>
        <v>100</v>
      </c>
    </row>
    <row r="24" spans="1:23" s="66" customFormat="1" x14ac:dyDescent="0.2">
      <c r="A24" s="61" t="s">
        <v>137</v>
      </c>
      <c r="B24" s="61" t="s">
        <v>138</v>
      </c>
      <c r="C24" s="62" t="s">
        <v>138</v>
      </c>
      <c r="D24" s="63" t="s">
        <v>126</v>
      </c>
      <c r="E24" s="63" t="s">
        <v>104</v>
      </c>
      <c r="F24" s="64">
        <f>F25</f>
        <v>96.7</v>
      </c>
      <c r="G24" s="64">
        <f t="shared" ref="G24:J24" si="8">G25</f>
        <v>80.599999999999994</v>
      </c>
      <c r="H24" s="64">
        <f t="shared" si="2"/>
        <v>83.350568769389852</v>
      </c>
      <c r="I24" s="64">
        <f t="shared" si="8"/>
        <v>16.100000000000009</v>
      </c>
      <c r="J24" s="64">
        <f t="shared" si="8"/>
        <v>96.7</v>
      </c>
      <c r="K24" s="64">
        <f t="shared" si="1"/>
        <v>100</v>
      </c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</row>
    <row r="25" spans="1:23" x14ac:dyDescent="0.25">
      <c r="A25" s="48" t="s">
        <v>139</v>
      </c>
      <c r="B25" s="48" t="s">
        <v>140</v>
      </c>
      <c r="C25" s="67" t="s">
        <v>140</v>
      </c>
      <c r="D25" s="59" t="s">
        <v>126</v>
      </c>
      <c r="E25" s="59" t="s">
        <v>107</v>
      </c>
      <c r="F25" s="68">
        <v>96.7</v>
      </c>
      <c r="G25" s="68">
        <v>80.599999999999994</v>
      </c>
      <c r="H25" s="64">
        <f t="shared" si="2"/>
        <v>83.350568769389852</v>
      </c>
      <c r="I25" s="68">
        <f>J25-G25</f>
        <v>16.100000000000009</v>
      </c>
      <c r="J25" s="68">
        <v>96.7</v>
      </c>
      <c r="K25" s="64">
        <f t="shared" si="1"/>
        <v>100</v>
      </c>
    </row>
    <row r="26" spans="1:23" s="72" customFormat="1" ht="63" hidden="1" x14ac:dyDescent="0.25">
      <c r="A26" s="69" t="s">
        <v>141</v>
      </c>
      <c r="B26" s="69" t="s">
        <v>142</v>
      </c>
      <c r="C26" s="53" t="s">
        <v>143</v>
      </c>
      <c r="D26" s="70" t="s">
        <v>144</v>
      </c>
      <c r="E26" s="70" t="s">
        <v>145</v>
      </c>
      <c r="F26" s="52" t="s">
        <v>146</v>
      </c>
      <c r="G26" s="52" t="s">
        <v>146</v>
      </c>
      <c r="H26" s="52" t="s">
        <v>146</v>
      </c>
      <c r="I26" s="52" t="s">
        <v>146</v>
      </c>
      <c r="J26" s="52" t="s">
        <v>146</v>
      </c>
      <c r="K26" s="52" t="s">
        <v>146</v>
      </c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</row>
    <row r="27" spans="1:23" s="78" customFormat="1" ht="47.25" hidden="1" x14ac:dyDescent="0.25">
      <c r="A27" s="73" t="s">
        <v>147</v>
      </c>
      <c r="B27" s="73" t="s">
        <v>148</v>
      </c>
      <c r="C27" s="74" t="s">
        <v>95</v>
      </c>
      <c r="D27" s="75" t="s">
        <v>96</v>
      </c>
      <c r="E27" s="75" t="s">
        <v>149</v>
      </c>
      <c r="F27" s="76" t="s">
        <v>150</v>
      </c>
      <c r="G27" s="76" t="s">
        <v>150</v>
      </c>
      <c r="H27" s="76" t="s">
        <v>150</v>
      </c>
      <c r="I27" s="76" t="s">
        <v>150</v>
      </c>
      <c r="J27" s="76" t="s">
        <v>150</v>
      </c>
      <c r="K27" s="76" t="s">
        <v>150</v>
      </c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</row>
    <row r="29" spans="1:23" x14ac:dyDescent="0.25">
      <c r="F29" s="81" t="s">
        <v>162</v>
      </c>
    </row>
    <row r="30" spans="1:23" x14ac:dyDescent="0.25">
      <c r="F30" s="81" t="s">
        <v>163</v>
      </c>
    </row>
  </sheetData>
  <mergeCells count="2">
    <mergeCell ref="C2:F2"/>
    <mergeCell ref="C3:K3"/>
  </mergeCells>
  <pageMargins left="0.74803149606299213" right="0.74803149606299213" top="0.39370078740157483" bottom="0.39370078740157483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доходы!Область_печати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2023-11-15T06:29:24Z</cp:lastPrinted>
  <dcterms:created xsi:type="dcterms:W3CDTF">2022-12-06T08:09:02Z</dcterms:created>
  <dcterms:modified xsi:type="dcterms:W3CDTF">2024-11-13T06:33:03Z</dcterms:modified>
</cp:coreProperties>
</file>